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delgroup-my.sharepoint.com/personal/a_rasing_spadel_com/Documents/"/>
    </mc:Choice>
  </mc:AlternateContent>
  <xr:revisionPtr revIDLastSave="0" documentId="8_{C967CBBD-92C2-4D09-AC47-CFB09A154635}" xr6:coauthVersionLast="45" xr6:coauthVersionMax="45" xr10:uidLastSave="{00000000-0000-0000-0000-000000000000}"/>
  <bookViews>
    <workbookView xWindow="28680" yWindow="-120" windowWidth="29040" windowHeight="15840" firstSheet="3" activeTab="3" xr2:uid="{27F19DC2-D6CE-4E3F-8C5C-A73C2AD27ECB}"/>
  </bookViews>
  <sheets>
    <sheet name="ABBV per SKU 2021" sheetId="1" state="hidden" r:id="rId1"/>
    <sheet name="Producentenfee" sheetId="3" state="hidden" r:id="rId2"/>
    <sheet name="Pricing 2021" sheetId="2" state="hidden" r:id="rId3"/>
    <sheet name="Nieuwe EAN codes 2021 " sheetId="5" r:id="rId4"/>
    <sheet name="Pricing 2021 AG code" sheetId="4" state="hidden" r:id="rId5"/>
  </sheets>
  <externalReferences>
    <externalReference r:id="rId6"/>
  </externalReferences>
  <definedNames>
    <definedName name="_xlnm._FilterDatabase" localSheetId="0" hidden="1">'ABBV per SKU 2021'!$A$4:$J$188</definedName>
    <definedName name="_xlnm._FilterDatabase" localSheetId="3">'Nieuwe EAN codes 2021 '!$A$3:$J$99</definedName>
    <definedName name="_xlnm._FilterDatabase" localSheetId="2" hidden="1">'Pricing 2021'!$A$4:$U$179</definedName>
    <definedName name="_xlnm._FilterDatabase" localSheetId="4" hidden="1">'Pricing 2021 AG code'!$A$4:$V$96</definedName>
    <definedName name="TM1REBUILDOPTION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8" i="2" l="1"/>
  <c r="Q178" i="2"/>
  <c r="R178" i="2"/>
  <c r="F178" i="2"/>
  <c r="U178" i="2" s="1"/>
  <c r="P179" i="2"/>
  <c r="Q179" i="2"/>
  <c r="R179" i="2"/>
  <c r="F179" i="2"/>
  <c r="U179" i="2" s="1"/>
  <c r="I187" i="1"/>
  <c r="J187" i="1"/>
  <c r="I188" i="1"/>
  <c r="J188" i="1"/>
  <c r="G188" i="1"/>
  <c r="G187" i="1"/>
  <c r="K183" i="1"/>
  <c r="K184" i="1"/>
  <c r="K185" i="1"/>
  <c r="K186" i="1"/>
  <c r="L183" i="1"/>
  <c r="M183" i="1"/>
  <c r="N183" i="1"/>
  <c r="M175" i="1"/>
  <c r="K175" i="1"/>
  <c r="K176" i="1"/>
  <c r="K177" i="1"/>
  <c r="K178" i="1"/>
  <c r="L175" i="1"/>
  <c r="M173" i="1"/>
  <c r="K173" i="1"/>
  <c r="K174" i="1"/>
  <c r="K179" i="1"/>
  <c r="K180" i="1"/>
  <c r="L173" i="1"/>
  <c r="M171" i="1"/>
  <c r="K171" i="1"/>
  <c r="K172" i="1"/>
  <c r="K181" i="1"/>
  <c r="K182" i="1"/>
  <c r="L171" i="1"/>
  <c r="N175" i="1"/>
  <c r="N173" i="1"/>
  <c r="N171" i="1"/>
  <c r="K145" i="1"/>
  <c r="K146" i="1"/>
  <c r="K147" i="1"/>
  <c r="K148" i="1"/>
  <c r="K149" i="1"/>
  <c r="K150" i="1"/>
  <c r="K151" i="1"/>
  <c r="K152" i="1"/>
  <c r="K158" i="1"/>
  <c r="K153" i="1"/>
  <c r="K159" i="1"/>
  <c r="K160" i="1"/>
  <c r="L145" i="1"/>
  <c r="M145" i="1"/>
  <c r="M146" i="1"/>
  <c r="K139" i="1"/>
  <c r="K140" i="1"/>
  <c r="K141" i="1"/>
  <c r="K142" i="1"/>
  <c r="K143" i="1"/>
  <c r="K144" i="1"/>
  <c r="K161" i="1"/>
  <c r="K162" i="1"/>
  <c r="L139" i="1"/>
  <c r="M139" i="1"/>
  <c r="M140" i="1"/>
  <c r="K26" i="1"/>
  <c r="K27" i="1"/>
  <c r="K28" i="1"/>
  <c r="K29" i="1"/>
  <c r="K30" i="1"/>
  <c r="K31" i="1"/>
  <c r="L26" i="1"/>
  <c r="H20" i="1"/>
  <c r="H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6" i="1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22" i="2"/>
  <c r="R23" i="2"/>
  <c r="R24" i="2"/>
  <c r="R25" i="2"/>
  <c r="R26" i="2"/>
  <c r="R27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5" i="2"/>
  <c r="G161" i="2"/>
  <c r="G160" i="2"/>
  <c r="G159" i="2"/>
  <c r="G158" i="2"/>
  <c r="F6" i="2"/>
  <c r="U6" i="2" s="1"/>
  <c r="F7" i="2"/>
  <c r="U7" i="2" s="1"/>
  <c r="F8" i="2"/>
  <c r="U8" i="2" s="1"/>
  <c r="F9" i="2"/>
  <c r="U9" i="2" s="1"/>
  <c r="F10" i="2"/>
  <c r="U10" i="2" s="1"/>
  <c r="F11" i="2"/>
  <c r="U11" i="2" s="1"/>
  <c r="F12" i="2"/>
  <c r="U12" i="2" s="1"/>
  <c r="F13" i="2"/>
  <c r="U13" i="2" s="1"/>
  <c r="F14" i="2"/>
  <c r="U14" i="2" s="1"/>
  <c r="F15" i="2"/>
  <c r="U15" i="2" s="1"/>
  <c r="F16" i="2"/>
  <c r="U16" i="2" s="1"/>
  <c r="F17" i="2"/>
  <c r="U17" i="2" s="1"/>
  <c r="F18" i="2"/>
  <c r="U18" i="2" s="1"/>
  <c r="F19" i="2"/>
  <c r="U19" i="2" s="1"/>
  <c r="F20" i="2"/>
  <c r="U20" i="2" s="1"/>
  <c r="F21" i="2"/>
  <c r="U21" i="2" s="1"/>
  <c r="F22" i="2"/>
  <c r="F23" i="2"/>
  <c r="F24" i="2"/>
  <c r="U24" i="2" s="1"/>
  <c r="F25" i="2"/>
  <c r="U25" i="2" s="1"/>
  <c r="F26" i="2"/>
  <c r="U26" i="2" s="1"/>
  <c r="F27" i="2"/>
  <c r="U27" i="2" s="1"/>
  <c r="F28" i="2"/>
  <c r="U28" i="2" s="1"/>
  <c r="F29" i="2"/>
  <c r="U29" i="2" s="1"/>
  <c r="F30" i="2"/>
  <c r="U30" i="2" s="1"/>
  <c r="F31" i="2"/>
  <c r="U31" i="2" s="1"/>
  <c r="F32" i="2"/>
  <c r="U32" i="2" s="1"/>
  <c r="F33" i="2"/>
  <c r="U33" i="2" s="1"/>
  <c r="F34" i="2"/>
  <c r="F35" i="2"/>
  <c r="U35" i="2" s="1"/>
  <c r="F36" i="2"/>
  <c r="U36" i="2" s="1"/>
  <c r="F37" i="2"/>
  <c r="U37" i="2" s="1"/>
  <c r="F38" i="2"/>
  <c r="U38" i="2" s="1"/>
  <c r="F39" i="2"/>
  <c r="U39" i="2" s="1"/>
  <c r="F40" i="2"/>
  <c r="U40" i="2" s="1"/>
  <c r="F41" i="2"/>
  <c r="U41" i="2" s="1"/>
  <c r="F42" i="2"/>
  <c r="U42" i="2" s="1"/>
  <c r="F43" i="2"/>
  <c r="U43" i="2" s="1"/>
  <c r="F44" i="2"/>
  <c r="U44" i="2" s="1"/>
  <c r="F45" i="2"/>
  <c r="U45" i="2" s="1"/>
  <c r="F46" i="2"/>
  <c r="U46" i="2" s="1"/>
  <c r="F47" i="2"/>
  <c r="U47" i="2" s="1"/>
  <c r="F48" i="2"/>
  <c r="U48" i="2" s="1"/>
  <c r="F49" i="2"/>
  <c r="U49" i="2" s="1"/>
  <c r="F50" i="2"/>
  <c r="U50" i="2" s="1"/>
  <c r="F51" i="2"/>
  <c r="U51" i="2" s="1"/>
  <c r="F52" i="2"/>
  <c r="U52" i="2" s="1"/>
  <c r="F53" i="2"/>
  <c r="U53" i="2" s="1"/>
  <c r="F54" i="2"/>
  <c r="U54" i="2" s="1"/>
  <c r="F55" i="2"/>
  <c r="U55" i="2" s="1"/>
  <c r="F56" i="2"/>
  <c r="U56" i="2" s="1"/>
  <c r="F57" i="2"/>
  <c r="U57" i="2" s="1"/>
  <c r="F58" i="2"/>
  <c r="U58" i="2" s="1"/>
  <c r="F59" i="2"/>
  <c r="U59" i="2" s="1"/>
  <c r="F60" i="2"/>
  <c r="U60" i="2" s="1"/>
  <c r="F61" i="2"/>
  <c r="U61" i="2" s="1"/>
  <c r="F62" i="2"/>
  <c r="U62" i="2" s="1"/>
  <c r="F63" i="2"/>
  <c r="U63" i="2" s="1"/>
  <c r="F64" i="2"/>
  <c r="U64" i="2" s="1"/>
  <c r="F65" i="2"/>
  <c r="U65" i="2" s="1"/>
  <c r="F66" i="2"/>
  <c r="U66" i="2" s="1"/>
  <c r="F67" i="2"/>
  <c r="U67" i="2" s="1"/>
  <c r="F68" i="2"/>
  <c r="U68" i="2" s="1"/>
  <c r="F69" i="2"/>
  <c r="U69" i="2" s="1"/>
  <c r="F70" i="2"/>
  <c r="U70" i="2" s="1"/>
  <c r="F71" i="2"/>
  <c r="U71" i="2" s="1"/>
  <c r="F72" i="2"/>
  <c r="U72" i="2" s="1"/>
  <c r="F73" i="2"/>
  <c r="U73" i="2" s="1"/>
  <c r="F74" i="2"/>
  <c r="U74" i="2" s="1"/>
  <c r="F75" i="2"/>
  <c r="U75" i="2" s="1"/>
  <c r="F76" i="2"/>
  <c r="U76" i="2" s="1"/>
  <c r="F77" i="2"/>
  <c r="U77" i="2" s="1"/>
  <c r="F78" i="2"/>
  <c r="U78" i="2" s="1"/>
  <c r="F79" i="2"/>
  <c r="U79" i="2" s="1"/>
  <c r="F80" i="2"/>
  <c r="U80" i="2" s="1"/>
  <c r="F81" i="2"/>
  <c r="U81" i="2" s="1"/>
  <c r="F82" i="2"/>
  <c r="U82" i="2" s="1"/>
  <c r="F83" i="2"/>
  <c r="U83" i="2" s="1"/>
  <c r="F84" i="2"/>
  <c r="U84" i="2" s="1"/>
  <c r="F85" i="2"/>
  <c r="U85" i="2" s="1"/>
  <c r="F86" i="2"/>
  <c r="U86" i="2" s="1"/>
  <c r="F87" i="2"/>
  <c r="U87" i="2" s="1"/>
  <c r="F88" i="2"/>
  <c r="U88" i="2" s="1"/>
  <c r="F89" i="2"/>
  <c r="U89" i="2" s="1"/>
  <c r="F90" i="2"/>
  <c r="U90" i="2" s="1"/>
  <c r="F91" i="2"/>
  <c r="U91" i="2" s="1"/>
  <c r="F92" i="2"/>
  <c r="U92" i="2" s="1"/>
  <c r="F93" i="2"/>
  <c r="U93" i="2" s="1"/>
  <c r="F94" i="2"/>
  <c r="U94" i="2" s="1"/>
  <c r="F95" i="2"/>
  <c r="U95" i="2" s="1"/>
  <c r="F96" i="2"/>
  <c r="U96" i="2" s="1"/>
  <c r="F97" i="2"/>
  <c r="U97" i="2" s="1"/>
  <c r="F98" i="2"/>
  <c r="U98" i="2" s="1"/>
  <c r="F99" i="2"/>
  <c r="U99" i="2" s="1"/>
  <c r="F100" i="2"/>
  <c r="U100" i="2" s="1"/>
  <c r="F101" i="2"/>
  <c r="U101" i="2" s="1"/>
  <c r="F102" i="2"/>
  <c r="U102" i="2" s="1"/>
  <c r="F103" i="2"/>
  <c r="U103" i="2" s="1"/>
  <c r="F104" i="2"/>
  <c r="U104" i="2" s="1"/>
  <c r="F105" i="2"/>
  <c r="U105" i="2" s="1"/>
  <c r="F106" i="2"/>
  <c r="U106" i="2" s="1"/>
  <c r="F107" i="2"/>
  <c r="U107" i="2" s="1"/>
  <c r="F108" i="2"/>
  <c r="U108" i="2" s="1"/>
  <c r="F109" i="2"/>
  <c r="U109" i="2" s="1"/>
  <c r="F110" i="2"/>
  <c r="U110" i="2" s="1"/>
  <c r="F111" i="2"/>
  <c r="U111" i="2" s="1"/>
  <c r="F112" i="2"/>
  <c r="U112" i="2" s="1"/>
  <c r="F113" i="2"/>
  <c r="U113" i="2" s="1"/>
  <c r="F114" i="2"/>
  <c r="U114" i="2" s="1"/>
  <c r="F115" i="2"/>
  <c r="U115" i="2" s="1"/>
  <c r="F116" i="2"/>
  <c r="U116" i="2" s="1"/>
  <c r="F117" i="2"/>
  <c r="U117" i="2" s="1"/>
  <c r="F118" i="2"/>
  <c r="U118" i="2" s="1"/>
  <c r="F119" i="2"/>
  <c r="U119" i="2" s="1"/>
  <c r="F120" i="2"/>
  <c r="U120" i="2" s="1"/>
  <c r="F121" i="2"/>
  <c r="U121" i="2" s="1"/>
  <c r="F122" i="2"/>
  <c r="U122" i="2" s="1"/>
  <c r="F123" i="2"/>
  <c r="U123" i="2" s="1"/>
  <c r="F124" i="2"/>
  <c r="U124" i="2" s="1"/>
  <c r="F125" i="2"/>
  <c r="U125" i="2" s="1"/>
  <c r="F126" i="2"/>
  <c r="U126" i="2" s="1"/>
  <c r="F127" i="2"/>
  <c r="U127" i="2" s="1"/>
  <c r="F128" i="2"/>
  <c r="U128" i="2" s="1"/>
  <c r="F129" i="2"/>
  <c r="U129" i="2" s="1"/>
  <c r="F130" i="2"/>
  <c r="U130" i="2" s="1"/>
  <c r="F131" i="2"/>
  <c r="U131" i="2" s="1"/>
  <c r="F132" i="2"/>
  <c r="U132" i="2" s="1"/>
  <c r="F133" i="2"/>
  <c r="U133" i="2" s="1"/>
  <c r="F134" i="2"/>
  <c r="U134" i="2" s="1"/>
  <c r="F135" i="2"/>
  <c r="U135" i="2" s="1"/>
  <c r="F136" i="2"/>
  <c r="U136" i="2" s="1"/>
  <c r="F137" i="2"/>
  <c r="U137" i="2" s="1"/>
  <c r="F138" i="2"/>
  <c r="U138" i="2" s="1"/>
  <c r="F139" i="2"/>
  <c r="U139" i="2" s="1"/>
  <c r="F140" i="2"/>
  <c r="U140" i="2" s="1"/>
  <c r="F141" i="2"/>
  <c r="U141" i="2" s="1"/>
  <c r="F142" i="2"/>
  <c r="U142" i="2" s="1"/>
  <c r="F143" i="2"/>
  <c r="U143" i="2" s="1"/>
  <c r="F144" i="2"/>
  <c r="U144" i="2" s="1"/>
  <c r="F145" i="2"/>
  <c r="U145" i="2" s="1"/>
  <c r="F146" i="2"/>
  <c r="U146" i="2" s="1"/>
  <c r="F147" i="2"/>
  <c r="U147" i="2" s="1"/>
  <c r="F148" i="2"/>
  <c r="U148" i="2" s="1"/>
  <c r="F149" i="2"/>
  <c r="U149" i="2" s="1"/>
  <c r="F150" i="2"/>
  <c r="U150" i="2" s="1"/>
  <c r="F151" i="2"/>
  <c r="U151" i="2" s="1"/>
  <c r="F152" i="2"/>
  <c r="U152" i="2" s="1"/>
  <c r="F153" i="2"/>
  <c r="U153" i="2" s="1"/>
  <c r="F154" i="2"/>
  <c r="U154" i="2" s="1"/>
  <c r="F155" i="2"/>
  <c r="U155" i="2" s="1"/>
  <c r="F156" i="2"/>
  <c r="U156" i="2" s="1"/>
  <c r="F157" i="2"/>
  <c r="U157" i="2" s="1"/>
  <c r="F158" i="2"/>
  <c r="U158" i="2" s="1"/>
  <c r="F159" i="2"/>
  <c r="U159" i="2" s="1"/>
  <c r="F160" i="2"/>
  <c r="U160" i="2" s="1"/>
  <c r="F161" i="2"/>
  <c r="U161" i="2" s="1"/>
  <c r="F162" i="2"/>
  <c r="U162" i="2" s="1"/>
  <c r="F163" i="2"/>
  <c r="U163" i="2" s="1"/>
  <c r="F164" i="2"/>
  <c r="U164" i="2" s="1"/>
  <c r="F165" i="2"/>
  <c r="U165" i="2" s="1"/>
  <c r="F166" i="2"/>
  <c r="U166" i="2" s="1"/>
  <c r="F167" i="2"/>
  <c r="U167" i="2" s="1"/>
  <c r="F168" i="2"/>
  <c r="U168" i="2" s="1"/>
  <c r="F169" i="2"/>
  <c r="U169" i="2" s="1"/>
  <c r="F170" i="2"/>
  <c r="U170" i="2" s="1"/>
  <c r="F171" i="2"/>
  <c r="U171" i="2" s="1"/>
  <c r="F172" i="2"/>
  <c r="U172" i="2" s="1"/>
  <c r="F173" i="2"/>
  <c r="U173" i="2" s="1"/>
  <c r="F174" i="2"/>
  <c r="U174" i="2" s="1"/>
  <c r="F175" i="2"/>
  <c r="U175" i="2" s="1"/>
  <c r="F176" i="2"/>
  <c r="U176" i="2" s="1"/>
  <c r="F177" i="2"/>
  <c r="U177" i="2" s="1"/>
  <c r="F5" i="2"/>
  <c r="U5" i="2" s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5" i="2"/>
</calcChain>
</file>

<file path=xl/sharedStrings.xml><?xml version="1.0" encoding="utf-8"?>
<sst xmlns="http://schemas.openxmlformats.org/spreadsheetml/2006/main" count="1791" uniqueCount="369">
  <si>
    <t xml:space="preserve"> = voor export producten (hoog tarief kunststof)</t>
  </si>
  <si>
    <t xml:space="preserve"> = tariefverhoging 2021 op alle SKU's +nieuwe statiegeld tarieven klein PET</t>
  </si>
  <si>
    <t>Values</t>
  </si>
  <si>
    <t>Material</t>
  </si>
  <si>
    <t>Material Description</t>
  </si>
  <si>
    <t>Sum of Sum ABBV costs 2020 tarifff for customers</t>
  </si>
  <si>
    <t>Sum of Sum ABBV costs 2021 tariff voor indirecte export</t>
  </si>
  <si>
    <t>Sum of Sum ABBV costs 2021 statiegeld tariff</t>
  </si>
  <si>
    <t>Average of Sales 2020</t>
  </si>
  <si>
    <t>Huidige ABBV</t>
  </si>
  <si>
    <t>Nieuwe ABBV</t>
  </si>
  <si>
    <t>SPA REINE           24X 500PET</t>
  </si>
  <si>
    <t>SPA REINE        24X 500PET GE</t>
  </si>
  <si>
    <t>SPA REINE COOLER NL 24X 500PET</t>
  </si>
  <si>
    <t>SPA REINE            6X1000GLA</t>
  </si>
  <si>
    <t>SPA FINESSE          6X1000GLA</t>
  </si>
  <si>
    <t>SPA INTENSE          6X1000GLA</t>
  </si>
  <si>
    <t>SPA INTENSE         24X 500PET</t>
  </si>
  <si>
    <t>SPA FINESSE         24X 500PET</t>
  </si>
  <si>
    <t>SPA INTENSE        4*6X 500PET</t>
  </si>
  <si>
    <t>SPA FINESSE        4*6X 500PET</t>
  </si>
  <si>
    <t>SPA REINE           24X 330PET</t>
  </si>
  <si>
    <t>SPA INTENSE          6X1500PET</t>
  </si>
  <si>
    <t>SPA REINE      6X1500PET LN</t>
  </si>
  <si>
    <t>SPA REINE          4*6X 500PET</t>
  </si>
  <si>
    <t>SPA REINE SPORTSCAP 24X 500PET</t>
  </si>
  <si>
    <t>SPA REINE           18X 500GLA</t>
  </si>
  <si>
    <t>SPA INTENSE         18X 500GLA</t>
  </si>
  <si>
    <t>SPA FINESSE         18X 500GLA</t>
  </si>
  <si>
    <t>SPA REINE SPORT 12X 750PET LN</t>
  </si>
  <si>
    <t>SPA REINE      6X1000PET LN</t>
  </si>
  <si>
    <t>SPA REINE SPORT 6X 750PET LN</t>
  </si>
  <si>
    <t>SPA INTENSE      NL  4X1500PET</t>
  </si>
  <si>
    <t>SPA FINESSE    NL    4X1500PET</t>
  </si>
  <si>
    <t>SPA REINE         LU 6X1500PET LN</t>
  </si>
  <si>
    <t>SPA REINE         CU 6X1500PET LN</t>
  </si>
  <si>
    <t>SPA INTENSE       LU 6X1500PET</t>
  </si>
  <si>
    <t>SPA FINESSE       LU 6X1500PET</t>
  </si>
  <si>
    <t>SPA REINE           28X 250GLA</t>
  </si>
  <si>
    <t>SPA INTENSE         28X 250GLA</t>
  </si>
  <si>
    <t>(13185000000) SPA REINE PROMO   12*2X 500PET</t>
  </si>
  <si>
    <t>(13185001084) SPA REINE PROMO   12*2X 500PET</t>
  </si>
  <si>
    <t>SPA REINE  NL  6X1000PET LN</t>
  </si>
  <si>
    <t>SPA REINE  CU 6X1000PET LN</t>
  </si>
  <si>
    <t>SPA INTENSE      NL  6X1000PET</t>
  </si>
  <si>
    <t>SPA FINESSE     NL   6X1000PET</t>
  </si>
  <si>
    <t>SPA REINE SPORTCAP 4*6X 330PET</t>
  </si>
  <si>
    <t>SPA TO MINT          6X1000PET</t>
  </si>
  <si>
    <t>SPA TO LEMON NL LU 6X1000PET</t>
  </si>
  <si>
    <t>SPA TO GRAPEFRUIT NL 6X1000PET</t>
  </si>
  <si>
    <t>SPA TO BLACKCURRANT  6X1000PET</t>
  </si>
  <si>
    <t>SPA TO LEMON NL     4X1000PET</t>
  </si>
  <si>
    <t>SPA FR CITRON    NL   6X1250PET</t>
  </si>
  <si>
    <t>SPA FR CITRON    NL  6X 500PET</t>
  </si>
  <si>
    <t>SPA FR CITRON        28X 250GLA</t>
  </si>
  <si>
    <t>SPA FR LEMON-CA  NL 6X1250PET</t>
  </si>
  <si>
    <t>SPA FR LEMON-CA  NL 6X 500PET</t>
  </si>
  <si>
    <t>SPA FR ORANGE    NL  6X1250PET</t>
  </si>
  <si>
    <t>SPA FR ORANGE     NL 6X 500PET</t>
  </si>
  <si>
    <t>SPA FR CITRUS-FR  NL  6X1250PET</t>
  </si>
  <si>
    <t>SPA FR CITRUS-FR  NL 6X 500PET</t>
  </si>
  <si>
    <t>SPA TO APPLE NL     6X1000PET</t>
  </si>
  <si>
    <t>SPA TO PEACH         6X1000PET</t>
  </si>
  <si>
    <t>SPA DUO STRW-WMEL NL 6X1000PET</t>
  </si>
  <si>
    <t>SPA DUO BLAC-RASB NL 6X1000PET</t>
  </si>
  <si>
    <t>SPA DUO STRW-WMEL    6X 500PET</t>
  </si>
  <si>
    <t>SPA DUO BLAC-RASB    6X 500PET</t>
  </si>
  <si>
    <t>SPA TO COCONUT 6X1000PET</t>
  </si>
  <si>
    <t>SPA REINE           12X750GLA</t>
  </si>
  <si>
    <t>SPA INTENSE          12X750GLA</t>
  </si>
  <si>
    <t>SPA TO APPLE         6X 500PET</t>
  </si>
  <si>
    <t>SPA TO PEACH         6X 500PET</t>
  </si>
  <si>
    <t>SPA TO COCONUT      6X 500 PET</t>
  </si>
  <si>
    <t>SPA TO WATERM KIWI   6X1000PET</t>
  </si>
  <si>
    <t>SPA DUO PEACH-APPLE NL 6X1000PET</t>
  </si>
  <si>
    <t>SPA INTENSE 4X6X 330PET</t>
  </si>
  <si>
    <t>SPA TO BLACKCUR      6X 500PET</t>
  </si>
  <si>
    <t>SPA TO GRAPEFRUIT  6X 500PET</t>
  </si>
  <si>
    <t>SPA TO LEMON       6X 500PET</t>
  </si>
  <si>
    <t>SPA TO LEMON  COOLER    6X 500PET</t>
  </si>
  <si>
    <t>SPA TO MINT        6X 500PET</t>
  </si>
  <si>
    <t>SPA FR APP-KIW NL 6X1250PET</t>
  </si>
  <si>
    <t>SPA FR RAS-RED NL 6X1250PET</t>
  </si>
  <si>
    <t>SPA DUO LEM-CUCUM NL 6X1000PET</t>
  </si>
  <si>
    <t>SPA DUO LEM-CUCUM NL 6X 500PET</t>
  </si>
  <si>
    <t>SPA TO WATERM KIWI 6X 500PET</t>
  </si>
  <si>
    <t>SPA TST RAS-APP NL6X1000PET</t>
  </si>
  <si>
    <t>SPA TST LIM-JAS NL 6X1000PET</t>
  </si>
  <si>
    <t>SPA TST ORA-CAR NL 6X1000PET</t>
  </si>
  <si>
    <t>SPA TST RAS-APP 6X 500PET</t>
  </si>
  <si>
    <t>SPA TST LIM-JAS 6X 500PET</t>
  </si>
  <si>
    <t>SPA TST ORA-CAR 6X 500PET</t>
  </si>
  <si>
    <t>SPA TO PINEA GING NL 6X1000PET</t>
  </si>
  <si>
    <t>SPA TO PINEA GING     6X 500PET</t>
  </si>
  <si>
    <t>SPA TST STRW-MINT 6X 500PET</t>
  </si>
  <si>
    <t>SPA TST STRW-MINT NL 6X1000PET</t>
  </si>
  <si>
    <t>SPA TOUCH DOLLY RAD1 144X1000PET</t>
  </si>
  <si>
    <t>SPA TOUCH DOLLY RAD2 144X1000PET</t>
  </si>
  <si>
    <t>SPA REINE 10+2 2X12X500PET NL</t>
  </si>
  <si>
    <t>SPA LIMO DOLLY MIX  144X1000/1250PET</t>
  </si>
  <si>
    <t>SPA TOUCH C1 DUSS 108X6X500PET</t>
  </si>
  <si>
    <t>SPA TOUCH S2 DUSS 108X6X500PET</t>
  </si>
  <si>
    <t>SPA REINE  HHP 108X6X500PET</t>
  </si>
  <si>
    <t>SPA INTENSE  HHP 108X6X500PET</t>
  </si>
  <si>
    <t>BRU                 24X 250GLA</t>
  </si>
  <si>
    <t>BRU                 12X 750GOW</t>
  </si>
  <si>
    <t>BRU                  6X1000GLA</t>
  </si>
  <si>
    <t>BRU STILL            6X1000GLA</t>
  </si>
  <si>
    <t>BRU STILL CARTON    12X 750GOW</t>
  </si>
  <si>
    <t>BRU STILL           24X 250GLA</t>
  </si>
  <si>
    <t>BRU                 18X 500GLA</t>
  </si>
  <si>
    <t>Chek! Bru heeft andere doppen dan Spa 18x50</t>
  </si>
  <si>
    <t>BRU STILL           18X 500GLA</t>
  </si>
  <si>
    <t>BRU STILL                  6X750GLA</t>
  </si>
  <si>
    <t>BRU                  6X750GLA</t>
  </si>
  <si>
    <t>Materiaal</t>
  </si>
  <si>
    <t>GLB</t>
  </si>
  <si>
    <t>GLS</t>
  </si>
  <si>
    <t>PTB</t>
  </si>
  <si>
    <t>PTS</t>
  </si>
  <si>
    <t>SKU's in het rood zijn Export artikelen</t>
  </si>
  <si>
    <t>Per liter =&gt;</t>
  </si>
  <si>
    <t>Per fles ==&gt;</t>
  </si>
  <si>
    <t>NIEUW</t>
  </si>
  <si>
    <t>0,016/0,018</t>
  </si>
  <si>
    <t>AG code</t>
  </si>
  <si>
    <t>EAN code CE (fles)</t>
  </si>
  <si>
    <t>EAN code HE</t>
  </si>
  <si>
    <t>Material code Spadel</t>
  </si>
  <si>
    <t>Flesjes/Case</t>
  </si>
  <si>
    <t>Basistarief per 1-1-´21</t>
  </si>
  <si>
    <t>Verbruiksbelasting</t>
  </si>
  <si>
    <t>ABBV</t>
  </si>
  <si>
    <t>VBR</t>
  </si>
  <si>
    <t>SRN heffing (zit in het basistarief)</t>
  </si>
  <si>
    <t>x</t>
  </si>
  <si>
    <t>Basistarief per 1-4-´21</t>
  </si>
  <si>
    <t>SRN heffing</t>
  </si>
  <si>
    <t>Producentenfee</t>
  </si>
  <si>
    <t>1018AG</t>
  </si>
  <si>
    <t>NEW</t>
  </si>
  <si>
    <t>1026AG</t>
  </si>
  <si>
    <t>1027AG</t>
  </si>
  <si>
    <t>1028AG</t>
  </si>
  <si>
    <t>1033AG</t>
  </si>
  <si>
    <t>1036AG</t>
  </si>
  <si>
    <t>1038AG</t>
  </si>
  <si>
    <t>1039AG</t>
  </si>
  <si>
    <t>1049AG</t>
  </si>
  <si>
    <t>1094AG</t>
  </si>
  <si>
    <t>1098AG</t>
  </si>
  <si>
    <t>1102AG</t>
  </si>
  <si>
    <t>1132AG</t>
  </si>
  <si>
    <t>1163AG</t>
  </si>
  <si>
    <t>1164AG</t>
  </si>
  <si>
    <t>1165AG</t>
  </si>
  <si>
    <t>1188AG</t>
  </si>
  <si>
    <t>1189AG</t>
  </si>
  <si>
    <t>1190AG</t>
  </si>
  <si>
    <t>1263AG</t>
  </si>
  <si>
    <t>1265AG</t>
  </si>
  <si>
    <t>1282AG</t>
  </si>
  <si>
    <t>1283AG</t>
  </si>
  <si>
    <t>1284AG</t>
  </si>
  <si>
    <t>1299AG</t>
  </si>
  <si>
    <t>1300AG</t>
  </si>
  <si>
    <t>1318AG</t>
  </si>
  <si>
    <t>1326AG</t>
  </si>
  <si>
    <t>1327AG</t>
  </si>
  <si>
    <t>1328AG</t>
  </si>
  <si>
    <t>1360AG</t>
  </si>
  <si>
    <t>1363AG</t>
  </si>
  <si>
    <t>1364AG</t>
  </si>
  <si>
    <t>1384AG</t>
  </si>
  <si>
    <t>1385AG</t>
  </si>
  <si>
    <t>1401AG</t>
  </si>
  <si>
    <t>1407AG</t>
  </si>
  <si>
    <t>1410AG</t>
  </si>
  <si>
    <t>1413AG</t>
  </si>
  <si>
    <t>1414AG</t>
  </si>
  <si>
    <t>1417AG</t>
  </si>
  <si>
    <t>1421AG</t>
  </si>
  <si>
    <t>1424AG</t>
  </si>
  <si>
    <t>1433AG</t>
  </si>
  <si>
    <t>1435AG</t>
  </si>
  <si>
    <t>1440AG</t>
  </si>
  <si>
    <t>1462AG</t>
  </si>
  <si>
    <t>1464AG</t>
  </si>
  <si>
    <t>1467AG</t>
  </si>
  <si>
    <t>1468AG</t>
  </si>
  <si>
    <t>1478AG</t>
  </si>
  <si>
    <t>1479AG</t>
  </si>
  <si>
    <t>1480AG</t>
  </si>
  <si>
    <t>1484AG</t>
  </si>
  <si>
    <t>1485AG</t>
  </si>
  <si>
    <t>1486AG</t>
  </si>
  <si>
    <t>1487AG</t>
  </si>
  <si>
    <t>1490AG</t>
  </si>
  <si>
    <t>1501AG</t>
  </si>
  <si>
    <t>1502AG</t>
  </si>
  <si>
    <t>1503AG</t>
  </si>
  <si>
    <t>1504AG</t>
  </si>
  <si>
    <t>1515AG</t>
  </si>
  <si>
    <t>1517AG</t>
  </si>
  <si>
    <t>1526AG</t>
  </si>
  <si>
    <t>1527AG</t>
  </si>
  <si>
    <t>1528AG</t>
  </si>
  <si>
    <t>1529AG</t>
  </si>
  <si>
    <t>1533AG</t>
  </si>
  <si>
    <t>1535AG</t>
  </si>
  <si>
    <t>1537AG</t>
  </si>
  <si>
    <t>1541AG</t>
  </si>
  <si>
    <t>1544AG</t>
  </si>
  <si>
    <t>1549AG</t>
  </si>
  <si>
    <t>1550AG</t>
  </si>
  <si>
    <t>1555AG</t>
  </si>
  <si>
    <t>1556AG</t>
  </si>
  <si>
    <t>1557AG</t>
  </si>
  <si>
    <t>1558AG</t>
  </si>
  <si>
    <t>1559AG</t>
  </si>
  <si>
    <t>1560AG</t>
  </si>
  <si>
    <t>1561AG</t>
  </si>
  <si>
    <t>3003AG</t>
  </si>
  <si>
    <t>3012AG</t>
  </si>
  <si>
    <t>3021AG</t>
  </si>
  <si>
    <t>3027AG</t>
  </si>
  <si>
    <t>3033AG</t>
  </si>
  <si>
    <t>3038AG</t>
  </si>
  <si>
    <t>3052AG</t>
  </si>
  <si>
    <t>3053AG</t>
  </si>
  <si>
    <t>3057AG</t>
  </si>
  <si>
    <t>3058AG</t>
  </si>
  <si>
    <t>OUD</t>
  </si>
  <si>
    <t>EAN code CE</t>
  </si>
  <si>
    <t>Pricing reference</t>
  </si>
  <si>
    <t>Per</t>
  </si>
  <si>
    <t xml:space="preserve">EAN code CE </t>
  </si>
  <si>
    <t>Basistarief per 1-4-´21 of wanneer nieuwe EAN instroomt</t>
  </si>
  <si>
    <t>1018NL</t>
  </si>
  <si>
    <t>SPA REINE           24X 500PET Cooler</t>
  </si>
  <si>
    <t>1033NL</t>
  </si>
  <si>
    <t>1036NL</t>
  </si>
  <si>
    <t>1038NL</t>
  </si>
  <si>
    <t>1039NL</t>
  </si>
  <si>
    <t>1049NL</t>
  </si>
  <si>
    <t>1102NL</t>
  </si>
  <si>
    <t>1132NL</t>
  </si>
  <si>
    <t>1188NL</t>
  </si>
  <si>
    <t>1190NL</t>
  </si>
  <si>
    <t>1263NL</t>
  </si>
  <si>
    <t>1265NL</t>
  </si>
  <si>
    <t>1282NL</t>
  </si>
  <si>
    <t>1283NL</t>
  </si>
  <si>
    <t>1284NL</t>
  </si>
  <si>
    <t>1318NL</t>
  </si>
  <si>
    <t>1326NL</t>
  </si>
  <si>
    <t>1327NL</t>
  </si>
  <si>
    <t>1328NL</t>
  </si>
  <si>
    <t>1360NL</t>
  </si>
  <si>
    <t>1363NL</t>
  </si>
  <si>
    <t>1364NL</t>
  </si>
  <si>
    <t>1384NL</t>
  </si>
  <si>
    <t>1385NL</t>
  </si>
  <si>
    <t>1401NL</t>
  </si>
  <si>
    <t>1407NL</t>
  </si>
  <si>
    <t>1410NL</t>
  </si>
  <si>
    <t>1414NL</t>
  </si>
  <si>
    <t>1417NL</t>
  </si>
  <si>
    <t>1421NL</t>
  </si>
  <si>
    <t>1424NL</t>
  </si>
  <si>
    <t>1433NL</t>
  </si>
  <si>
    <t>1435NL</t>
  </si>
  <si>
    <t>1440NL</t>
  </si>
  <si>
    <t>1462NL</t>
  </si>
  <si>
    <t>1464NL</t>
  </si>
  <si>
    <t>1467NL</t>
  </si>
  <si>
    <t>1468NL</t>
  </si>
  <si>
    <t>Gesaneerd</t>
  </si>
  <si>
    <t>1484NL</t>
  </si>
  <si>
    <t>1486NL</t>
  </si>
  <si>
    <t>1487NL</t>
  </si>
  <si>
    <t>1490NL</t>
  </si>
  <si>
    <t>1501NL</t>
  </si>
  <si>
    <t>1502NL</t>
  </si>
  <si>
    <t>1503NL</t>
  </si>
  <si>
    <t>1504NL</t>
  </si>
  <si>
    <t>1517NL</t>
  </si>
  <si>
    <t>1526NL</t>
  </si>
  <si>
    <t>1527NL</t>
  </si>
  <si>
    <t>1528NL</t>
  </si>
  <si>
    <t>1529NL</t>
  </si>
  <si>
    <t>1533NL</t>
  </si>
  <si>
    <t>1535NL</t>
  </si>
  <si>
    <t>1537NL</t>
  </si>
  <si>
    <t>1541NL</t>
  </si>
  <si>
    <t>1544NL</t>
  </si>
  <si>
    <t>1549NL</t>
  </si>
  <si>
    <t>1550NL</t>
  </si>
  <si>
    <t>SPA TOUCH DOLLY RAD1 144X1000PET AH</t>
  </si>
  <si>
    <t>1555NL</t>
  </si>
  <si>
    <t>1556NL</t>
  </si>
  <si>
    <t>1557NL</t>
  </si>
  <si>
    <t>1558NL</t>
  </si>
  <si>
    <t>1559NL</t>
  </si>
  <si>
    <t>1560NL</t>
  </si>
  <si>
    <t>1561NL</t>
  </si>
  <si>
    <t>1542AG</t>
  </si>
  <si>
    <t>1546AG</t>
  </si>
  <si>
    <t>1545AG</t>
  </si>
  <si>
    <t>1564AG</t>
  </si>
  <si>
    <t>1563AG</t>
  </si>
  <si>
    <t>1478NL</t>
  </si>
  <si>
    <t>1485NL</t>
  </si>
  <si>
    <t>1515NL</t>
  </si>
  <si>
    <t>Oud</t>
  </si>
  <si>
    <t>SPA REINE PROMO   12*2X 500PET</t>
  </si>
  <si>
    <t>Reine</t>
  </si>
  <si>
    <t>Finesse</t>
  </si>
  <si>
    <t>Intense</t>
  </si>
  <si>
    <t>Touch Sparkling</t>
  </si>
  <si>
    <t>Touch Still</t>
  </si>
  <si>
    <t>Duo</t>
  </si>
  <si>
    <t>Fruit</t>
  </si>
  <si>
    <t>Bru</t>
  </si>
  <si>
    <t>Duo/Fruit</t>
  </si>
  <si>
    <t>SPA DUO MANGO APRI NL 6X1000PET</t>
  </si>
  <si>
    <t>Sub
brand</t>
  </si>
  <si>
    <t>Nieuw</t>
  </si>
  <si>
    <t>SPA FRUIT MANGO GRAP NL 6X1250PET</t>
  </si>
  <si>
    <t>SPA FRUIT RAS-RED NL 6X1250PET</t>
  </si>
  <si>
    <t>SPA FRUIT APP-KIW NL 6X1250PET</t>
  </si>
  <si>
    <t>SPA FRUIT CITRUS-FR  NL 6X 500PET</t>
  </si>
  <si>
    <t>SPA FRUIT CITRUS-FR  NL  6X1250PET</t>
  </si>
  <si>
    <t>SPA FRUIT ORANGE     NL 6X 500PET</t>
  </si>
  <si>
    <t>SPA FRUIT ORANGE    NL  6X1250PET</t>
  </si>
  <si>
    <t>SPA FRUIT LEMON-CA  NL 6X 500PET</t>
  </si>
  <si>
    <t>SPA FRUIT LEMON-CA  NL 6X1250PET</t>
  </si>
  <si>
    <t>SPA FRUIT CITRON        28X 250GLA</t>
  </si>
  <si>
    <t>SPA FRUIT CITRON    NL  6X 500PET</t>
  </si>
  <si>
    <t>SPA FRUIT CITRON    NL   6X1250PET</t>
  </si>
  <si>
    <t>SPA TOUCH RASP PLUM NL 4 x 6X 500PET</t>
  </si>
  <si>
    <t>SPA TOUCH RASP PLUM NL 6X 500PET</t>
  </si>
  <si>
    <t>SPA TOUCH PINEA GING     6X 500PET</t>
  </si>
  <si>
    <t>SPA TOUCH WATERM KIWI 6X 500PET</t>
  </si>
  <si>
    <t>SPA TOUCH MINT        6X 500PET</t>
  </si>
  <si>
    <t>SPA TOUCH LEMON       6X 500PET</t>
  </si>
  <si>
    <t>SPA TOUCH GRAPEFRUIT  6X 500PET</t>
  </si>
  <si>
    <t>SPA TOUCH BLACKCUR      6X 500PET</t>
  </si>
  <si>
    <t>SPA TOUCH COCONUT      6X 500 PET</t>
  </si>
  <si>
    <t>SPA TOUCH PEACH         6X 500PET</t>
  </si>
  <si>
    <t>SPA TOUCH RASP PLUM NL 6X1000PET</t>
  </si>
  <si>
    <t>SPA TOUCH PINEA GING NL 6X1000PET</t>
  </si>
  <si>
    <t>SPA TOUCH WATERM KIWI   6X1000PET</t>
  </si>
  <si>
    <t>SPA TOUCH COCONUT 6X1000PET</t>
  </si>
  <si>
    <t>SPA TOUCH PEACH         6X1000PET</t>
  </si>
  <si>
    <t>SPA TOUCH LEMON NL     4X1000PET</t>
  </si>
  <si>
    <t>SPA TOUCH BLACKCURRANT  6X1000PET</t>
  </si>
  <si>
    <t>SPA TOUCH GRAPEFRUIT NL 6X1000PET</t>
  </si>
  <si>
    <t>SPA TOUCH LEMON NL LU 6X1000PET</t>
  </si>
  <si>
    <t>SPA TOUCH MINT          6X1000PET</t>
  </si>
  <si>
    <t>SPA TOUCH STILL RAS-APP NL6X1000PET</t>
  </si>
  <si>
    <t>SPA TOUCH STILL LIM-JAS NL 6X1000PET</t>
  </si>
  <si>
    <t>SPA TOUCH STILL ORA-CAR NL 6X1000PET</t>
  </si>
  <si>
    <t>SPA TOUCH STILL STRW-MINT NL 6X1000PET</t>
  </si>
  <si>
    <t>SPA TOUCH STILL RAS-APP 6X 500PET</t>
  </si>
  <si>
    <t>SPA TOUCH STILL LIM-JAS 6X 500PET</t>
  </si>
  <si>
    <t>SPA TOUCH STILL ORA-CAR 6X 500PET</t>
  </si>
  <si>
    <t>SPA TOUCH STILL STRW-MINT 6X 500PET</t>
  </si>
  <si>
    <t>SPA TOUCH STILL S2 DUSS 108X6X500PET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</si>
</sst>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000"/>
    <numFmt numFmtId="166" formatCode="_-* #,##0.000_-;\-* #,##0.000_-;_-* &quot;-&quot;??_-;_-@_-"/>
    <numFmt numFmtId="167" formatCode="_ * #,##0.000_ ;_ * \-#,##0.000_ ;_ * &quot;-&quot;??_ ;_ @_ "/>
    <numFmt numFmtId="168" formatCode="_ * #,##0.0000_ ;_ * \-#,##0.0000_ ;_ * &quot;-&quot;??_ ;_ @_ "/>
    <numFmt numFmtId="169" formatCode="0.00000"/>
    <numFmt numFmtId="170" formatCode="_-* #,##0.0000_-;\-* #,##0.0000_-;_-* &quot;-&quot;??_-;_-@_-"/>
    <numFmt numFmtId="171" formatCode="_-* #,##0_-;\-* #,##0_-;_-* &quot;-&quot;??_-;_-@_-"/>
    <numFmt numFmtId="172" formatCode="_-* #,##0.00000_-;\-* #,##0.00000_-;_-* &quot;-&quot;??_-;_-@_-"/>
    <numFmt numFmtId="173" formatCode="_-* #,##0.0000\ _X_D_R_-;\-* #,##0.0000\ _X_D_R_-;_-* &quot;-&quot;????\ _X_D_R_-;_-@_-"/>
    <numFmt numFmtId="174" formatCode="_-* #,##0.00\ _X_D_R_-;\-* #,##0.00\ _X_D_R_-;_-* &quot;-&quot;??\ _X_D_R_-;_-@_-"/>
    <numFmt numFmtId="175" formatCode="0.000"/>
    <numFmt numFmtId="176" formatCode="d\-mm\-yy;@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Tahoma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165" fontId="0" fillId="0" borderId="0" xfId="0" applyNumberFormat="1"/>
    <xf numFmtId="3" fontId="0" fillId="0" borderId="0" xfId="0" applyNumberFormat="1"/>
    <xf numFmtId="0" fontId="3" fillId="0" borderId="0" xfId="0" applyFont="1" applyAlignment="1">
      <alignment wrapText="1"/>
    </xf>
    <xf numFmtId="1" fontId="0" fillId="0" borderId="0" xfId="0" applyNumberFormat="1"/>
    <xf numFmtId="164" fontId="0" fillId="0" borderId="0" xfId="1" applyFont="1"/>
    <xf numFmtId="166" fontId="0" fillId="0" borderId="0" xfId="1" applyNumberFormat="1" applyFont="1"/>
    <xf numFmtId="167" fontId="4" fillId="0" borderId="0" xfId="1" applyNumberFormat="1" applyFont="1"/>
    <xf numFmtId="168" fontId="4" fillId="0" borderId="0" xfId="1" applyNumberFormat="1" applyFont="1" applyAlignment="1">
      <alignment horizontal="center"/>
    </xf>
    <xf numFmtId="169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wrapText="1"/>
    </xf>
    <xf numFmtId="166" fontId="0" fillId="0" borderId="0" xfId="0" applyNumberFormat="1"/>
    <xf numFmtId="0" fontId="6" fillId="0" borderId="0" xfId="0" applyFont="1" applyAlignment="1">
      <alignment wrapText="1"/>
    </xf>
    <xf numFmtId="0" fontId="7" fillId="0" borderId="0" xfId="0" applyFont="1"/>
    <xf numFmtId="1" fontId="7" fillId="0" borderId="0" xfId="0" applyNumberFormat="1" applyFont="1"/>
    <xf numFmtId="166" fontId="7" fillId="0" borderId="0" xfId="1" applyNumberFormat="1" applyFont="1"/>
    <xf numFmtId="0" fontId="7" fillId="2" borderId="0" xfId="0" applyFont="1" applyFill="1"/>
    <xf numFmtId="166" fontId="7" fillId="0" borderId="0" xfId="0" applyNumberFormat="1" applyFont="1"/>
    <xf numFmtId="164" fontId="7" fillId="0" borderId="0" xfId="1" applyFont="1"/>
    <xf numFmtId="166" fontId="0" fillId="0" borderId="0" xfId="1" quotePrefix="1" applyNumberFormat="1" applyFont="1"/>
    <xf numFmtId="170" fontId="0" fillId="0" borderId="0" xfId="1" quotePrefix="1" applyNumberFormat="1" applyFont="1"/>
    <xf numFmtId="170" fontId="0" fillId="0" borderId="0" xfId="1" applyNumberFormat="1" applyFont="1"/>
    <xf numFmtId="170" fontId="0" fillId="0" borderId="0" xfId="0" applyNumberFormat="1"/>
    <xf numFmtId="171" fontId="0" fillId="0" borderId="0" xfId="1" applyNumberFormat="1" applyFont="1"/>
    <xf numFmtId="171" fontId="0" fillId="0" borderId="0" xfId="0" applyNumberFormat="1"/>
    <xf numFmtId="173" fontId="0" fillId="0" borderId="0" xfId="0" applyNumberFormat="1"/>
    <xf numFmtId="9" fontId="0" fillId="0" borderId="0" xfId="2" applyFont="1"/>
    <xf numFmtId="166" fontId="0" fillId="3" borderId="0" xfId="1" applyNumberFormat="1" applyFont="1" applyFill="1"/>
    <xf numFmtId="0" fontId="0" fillId="0" borderId="0" xfId="0" applyAlignment="1">
      <alignment horizontal="right"/>
    </xf>
    <xf numFmtId="174" fontId="0" fillId="0" borderId="0" xfId="0" applyNumberFormat="1"/>
    <xf numFmtId="172" fontId="0" fillId="3" borderId="0" xfId="1" applyNumberFormat="1" applyFont="1" applyFill="1"/>
    <xf numFmtId="1" fontId="8" fillId="0" borderId="0" xfId="1" applyNumberFormat="1" applyFont="1"/>
    <xf numFmtId="0" fontId="8" fillId="0" borderId="0" xfId="0" applyFont="1"/>
    <xf numFmtId="1" fontId="0" fillId="4" borderId="0" xfId="0" applyNumberFormat="1" applyFill="1"/>
    <xf numFmtId="175" fontId="5" fillId="0" borderId="0" xfId="1" applyNumberFormat="1" applyFont="1"/>
    <xf numFmtId="0" fontId="0" fillId="5" borderId="0" xfId="0" applyFill="1"/>
    <xf numFmtId="167" fontId="4" fillId="0" borderId="0" xfId="3" applyNumberFormat="1" applyFont="1"/>
    <xf numFmtId="168" fontId="4" fillId="0" borderId="0" xfId="3" applyNumberFormat="1" applyFont="1" applyAlignment="1">
      <alignment horizontal="center"/>
    </xf>
    <xf numFmtId="175" fontId="5" fillId="0" borderId="0" xfId="3" applyNumberFormat="1" applyFont="1"/>
    <xf numFmtId="166" fontId="0" fillId="0" borderId="0" xfId="3" applyNumberFormat="1" applyFont="1"/>
    <xf numFmtId="164" fontId="0" fillId="0" borderId="0" xfId="3" applyFont="1"/>
    <xf numFmtId="166" fontId="7" fillId="0" borderId="0" xfId="3" applyNumberFormat="1" applyFont="1"/>
    <xf numFmtId="164" fontId="7" fillId="0" borderId="0" xfId="3" applyFont="1"/>
    <xf numFmtId="176" fontId="0" fillId="0" borderId="0" xfId="0" applyNumberFormat="1"/>
    <xf numFmtId="0" fontId="10" fillId="6" borderId="1" xfId="4" applyFont="1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0" applyFill="1"/>
    <xf numFmtId="0" fontId="7" fillId="0" borderId="0" xfId="0" applyFont="1" applyBorder="1"/>
    <xf numFmtId="0" fontId="11" fillId="7" borderId="2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right"/>
    </xf>
  </cellXfs>
  <cellStyles count="5">
    <cellStyle name="Comma" xfId="1" builtinId="3"/>
    <cellStyle name="Comma 2" xfId="3" xr:uid="{4212E250-008A-4C2A-809F-93FBB4FBBE57}"/>
    <cellStyle name="Normal" xfId="0" builtinId="0"/>
    <cellStyle name="Percent" xfId="2" builtinId="5"/>
    <cellStyle name="Standaard 2" xfId="4" xr:uid="{E3171FBF-57E7-41B4-A863-235B24674658}"/>
  </cellStyles>
  <dxfs count="0"/>
  <tableStyles count="0" defaultTableStyle="TableStyleMedium2" defaultPivotStyle="PivotStyleLight16"/>
  <colors>
    <mruColors>
      <color rgb="FFFFF7E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s\Finance\Pricing\NL_masterdat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 2021"/>
      <sheetName val="Masterdata 2020"/>
      <sheetName val="Masterdata 2019"/>
      <sheetName val="Masterdata 2018"/>
      <sheetName val="Masterdata 2017"/>
      <sheetName val="Status prijsmutaties per 1-1"/>
      <sheetName val="Masterdata 2020 ABBV"/>
      <sheetName val="Tariff check TM1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13</v>
          </cell>
          <cell r="R1">
            <v>14</v>
          </cell>
        </row>
        <row r="2">
          <cell r="A2" t="str">
            <v>5 cijfer is klant, 7 cijfers is hierarchy in SAP</v>
          </cell>
          <cell r="L2" t="str">
            <v>V/LD Z3</v>
          </cell>
          <cell r="M2" t="str">
            <v>V/LD Z5</v>
          </cell>
          <cell r="N2" t="str">
            <v>V/LD ZA</v>
          </cell>
          <cell r="O2" t="str">
            <v>V/LD Z3</v>
          </cell>
          <cell r="Q2" t="str">
            <v>V/LD Z5</v>
          </cell>
          <cell r="R2" t="str">
            <v>V/LD ZA</v>
          </cell>
        </row>
        <row r="3">
          <cell r="A3" t="str">
            <v>SAP Codes ==&gt;</v>
          </cell>
          <cell r="K3">
            <v>0</v>
          </cell>
          <cell r="L3" t="str">
            <v>PR00</v>
          </cell>
          <cell r="M3" t="str">
            <v>ZEX3</v>
          </cell>
          <cell r="N3">
            <v>0</v>
          </cell>
          <cell r="O3" t="str">
            <v>PR00</v>
          </cell>
          <cell r="Q3" t="str">
            <v>ZEX3</v>
          </cell>
          <cell r="R3" t="str">
            <v>ZNE5</v>
          </cell>
        </row>
        <row r="4">
          <cell r="E4" t="str">
            <v>Groep naam ==&gt;</v>
          </cell>
          <cell r="H4" t="str">
            <v>Groep naam ==&gt;</v>
          </cell>
        </row>
        <row r="5">
          <cell r="E5" t="str">
            <v>Opmerkingen ==&gt;</v>
          </cell>
          <cell r="H5" t="str">
            <v>Opmerkingen ==&gt;</v>
          </cell>
          <cell r="M5" t="str">
            <v>Per liter =&gt;</v>
          </cell>
          <cell r="Q5" t="str">
            <v>Per liter =&gt;</v>
          </cell>
        </row>
        <row r="6">
          <cell r="E6" t="str">
            <v>Hierarchy/Klant nr ==&gt;</v>
          </cell>
          <cell r="H6" t="str">
            <v>Hierarchy/Klant nr ==&gt;</v>
          </cell>
          <cell r="I6">
            <v>2.9429999999999996</v>
          </cell>
          <cell r="M6">
            <v>8.8300000000000003E-2</v>
          </cell>
          <cell r="Q6">
            <v>8.8300000000000003E-2</v>
          </cell>
        </row>
        <row r="7">
          <cell r="E7" t="str">
            <v>Klant naam ==&gt;</v>
          </cell>
          <cell r="H7" t="str">
            <v>Klant naam ==&gt;</v>
          </cell>
          <cell r="I7">
            <v>0.49049999999999994</v>
          </cell>
        </row>
        <row r="8">
          <cell r="A8" t="str">
            <v>AG Code</v>
          </cell>
          <cell r="B8" t="str">
            <v>Pricing reference</v>
          </cell>
          <cell r="C8" t="str">
            <v>Super Generic Code</v>
          </cell>
          <cell r="D8" t="str">
            <v>EAN code CE (fles)</v>
          </cell>
          <cell r="E8" t="str">
            <v>EAN code HE</v>
          </cell>
          <cell r="F8" t="str">
            <v>NIEUWE EAN code CE (fles)</v>
          </cell>
          <cell r="G8" t="str">
            <v>NIEUWE EAN code HE</v>
          </cell>
          <cell r="H8" t="str">
            <v>Product omschrijving</v>
          </cell>
          <cell r="I8" t="str">
            <v>Ltrs/ Case</v>
          </cell>
          <cell r="J8" t="str">
            <v>CE/Case</v>
          </cell>
          <cell r="K8" t="str">
            <v>Subbrand</v>
          </cell>
          <cell r="L8" t="str">
            <v>Inhoud (ml)</v>
          </cell>
          <cell r="M8" t="str">
            <v>Materiaal</v>
          </cell>
          <cell r="N8" t="str">
            <v>ABBV start 2021</v>
          </cell>
          <cell r="O8" t="str">
            <v>Basistarief per 1-1-´21</v>
          </cell>
          <cell r="P8" t="str">
            <v>Basistarief per 1-4-´21 of wanneer nieuwe EAN instroomt</v>
          </cell>
          <cell r="Q8" t="str">
            <v>Verbruiksbelasting</v>
          </cell>
          <cell r="R8" t="str">
            <v>ABBV start 2021</v>
          </cell>
        </row>
        <row r="9">
          <cell r="A9" t="str">
            <v>SPA REINE</v>
          </cell>
        </row>
        <row r="10">
          <cell r="A10" t="str">
            <v>1018AG</v>
          </cell>
          <cell r="B10" t="str">
            <v>1018NL</v>
          </cell>
          <cell r="C10" t="str">
            <v>SREI 0500 PET</v>
          </cell>
          <cell r="D10">
            <v>5410013108009</v>
          </cell>
          <cell r="E10">
            <v>5410013108016</v>
          </cell>
          <cell r="F10" t="str">
            <v>NEW</v>
          </cell>
          <cell r="G10" t="str">
            <v>NEW</v>
          </cell>
          <cell r="H10" t="str">
            <v xml:space="preserve">SPA REINE 24X500 PET </v>
          </cell>
          <cell r="I10">
            <v>12</v>
          </cell>
          <cell r="J10">
            <v>24</v>
          </cell>
          <cell r="K10" t="str">
            <v>SB101</v>
          </cell>
          <cell r="L10">
            <v>500</v>
          </cell>
          <cell r="M10" t="str">
            <v>PTS</v>
          </cell>
          <cell r="N10">
            <v>0.23699999999999999</v>
          </cell>
          <cell r="O10">
            <v>10.363</v>
          </cell>
          <cell r="P10">
            <v>10.363</v>
          </cell>
          <cell r="Q10">
            <v>1.06</v>
          </cell>
          <cell r="R10">
            <v>0.23699999999999999</v>
          </cell>
        </row>
        <row r="11">
          <cell r="A11" t="str">
            <v>1026AG</v>
          </cell>
          <cell r="B11" t="str">
            <v>1026AG</v>
          </cell>
          <cell r="C11" t="str">
            <v>SREI 1000 RGB</v>
          </cell>
          <cell r="D11">
            <v>5410013101000</v>
          </cell>
          <cell r="E11">
            <v>5410013101024</v>
          </cell>
          <cell r="F11">
            <v>5410013101000</v>
          </cell>
          <cell r="G11">
            <v>5410013101024</v>
          </cell>
          <cell r="H11" t="str">
            <v>SPA REINE 6X1000 GLAS</v>
          </cell>
          <cell r="I11">
            <v>6</v>
          </cell>
          <cell r="J11">
            <v>6</v>
          </cell>
          <cell r="K11" t="str">
            <v>SB101</v>
          </cell>
          <cell r="L11">
            <v>1000</v>
          </cell>
          <cell r="M11" t="str">
            <v>GLB</v>
          </cell>
          <cell r="N11">
            <v>8.9999999999999993E-3</v>
          </cell>
          <cell r="O11">
            <v>3.0139999999999998</v>
          </cell>
          <cell r="P11">
            <v>3.0139999999999998</v>
          </cell>
          <cell r="Q11">
            <v>0.53</v>
          </cell>
          <cell r="R11">
            <v>8.9999999999999993E-3</v>
          </cell>
        </row>
        <row r="12">
          <cell r="A12" t="str">
            <v>1049AG</v>
          </cell>
          <cell r="B12" t="str">
            <v>1049NL</v>
          </cell>
          <cell r="C12" t="str">
            <v>SREI 0330 PET</v>
          </cell>
          <cell r="D12">
            <v>5410013102502</v>
          </cell>
          <cell r="E12">
            <v>5410013102731</v>
          </cell>
          <cell r="F12" t="str">
            <v>NEW</v>
          </cell>
          <cell r="G12" t="str">
            <v>NEW</v>
          </cell>
          <cell r="H12" t="str">
            <v>SPA REINE 24X330 PET</v>
          </cell>
          <cell r="I12">
            <v>7.92</v>
          </cell>
          <cell r="J12">
            <v>24</v>
          </cell>
          <cell r="K12" t="str">
            <v>SB101</v>
          </cell>
          <cell r="L12">
            <v>330</v>
          </cell>
          <cell r="M12" t="str">
            <v>PTS</v>
          </cell>
          <cell r="N12">
            <v>0.218</v>
          </cell>
          <cell r="O12">
            <v>7.8490000000000002</v>
          </cell>
          <cell r="P12">
            <v>7.8490000000000002</v>
          </cell>
          <cell r="Q12">
            <v>0.69899999999999995</v>
          </cell>
          <cell r="R12">
            <v>0.218</v>
          </cell>
        </row>
        <row r="13">
          <cell r="A13" t="str">
            <v>1098AG</v>
          </cell>
          <cell r="B13" t="str">
            <v>1098AG</v>
          </cell>
          <cell r="C13" t="str">
            <v>SREI 1500 PET</v>
          </cell>
          <cell r="D13">
            <v>5410013100003</v>
          </cell>
          <cell r="E13">
            <v>5410013100027</v>
          </cell>
          <cell r="F13">
            <v>5410013100003</v>
          </cell>
          <cell r="G13">
            <v>5410013100027</v>
          </cell>
          <cell r="H13" t="str">
            <v>SPA REINE 6X1500 PET EXPORT</v>
          </cell>
          <cell r="I13">
            <v>9</v>
          </cell>
          <cell r="J13">
            <v>6</v>
          </cell>
          <cell r="K13" t="str">
            <v>SB101</v>
          </cell>
          <cell r="L13">
            <v>1500</v>
          </cell>
          <cell r="M13" t="str">
            <v>PTB</v>
          </cell>
          <cell r="N13">
            <v>0.11800000000000001</v>
          </cell>
          <cell r="O13">
            <v>4.6520000000000001</v>
          </cell>
          <cell r="P13">
            <v>4.6520000000000001</v>
          </cell>
          <cell r="Q13">
            <v>0.79500000000000004</v>
          </cell>
          <cell r="R13">
            <v>0.11800000000000001</v>
          </cell>
        </row>
        <row r="14">
          <cell r="A14" t="str">
            <v>1102AG</v>
          </cell>
          <cell r="B14" t="str">
            <v>1102NL</v>
          </cell>
          <cell r="C14" t="str">
            <v>SREI 0500 PET</v>
          </cell>
          <cell r="D14">
            <v>5410013108030</v>
          </cell>
          <cell r="E14">
            <v>5410013108023</v>
          </cell>
          <cell r="F14" t="str">
            <v>NEW</v>
          </cell>
          <cell r="G14" t="str">
            <v>NEW</v>
          </cell>
          <cell r="H14" t="str">
            <v>SPA REINE 4*6X500 PET</v>
          </cell>
          <cell r="I14">
            <v>12</v>
          </cell>
          <cell r="J14">
            <v>4</v>
          </cell>
          <cell r="K14" t="str">
            <v>SB101</v>
          </cell>
          <cell r="L14">
            <v>500</v>
          </cell>
          <cell r="M14" t="str">
            <v>PTS</v>
          </cell>
          <cell r="N14">
            <v>0.24199999999999999</v>
          </cell>
          <cell r="O14">
            <v>10.363</v>
          </cell>
          <cell r="P14">
            <v>10.363</v>
          </cell>
          <cell r="Q14">
            <v>1.06</v>
          </cell>
          <cell r="R14">
            <v>0.24199999999999999</v>
          </cell>
        </row>
        <row r="15">
          <cell r="A15" t="str">
            <v>1132AG</v>
          </cell>
          <cell r="B15" t="str">
            <v>1132NL</v>
          </cell>
          <cell r="C15" t="str">
            <v>SREI 0500 PET SC</v>
          </cell>
          <cell r="D15">
            <v>5410013104506</v>
          </cell>
          <cell r="E15">
            <v>5410013104513</v>
          </cell>
          <cell r="F15" t="str">
            <v>NEW</v>
          </cell>
          <cell r="G15" t="str">
            <v>NEW</v>
          </cell>
          <cell r="H15" t="str">
            <v>SPA REINE 24X500 PET SPORTDOP</v>
          </cell>
          <cell r="I15">
            <v>12</v>
          </cell>
          <cell r="J15">
            <v>24</v>
          </cell>
          <cell r="K15" t="str">
            <v>SB101</v>
          </cell>
          <cell r="L15">
            <v>500</v>
          </cell>
          <cell r="M15" t="str">
            <v>PTS</v>
          </cell>
          <cell r="N15">
            <v>0.26</v>
          </cell>
          <cell r="O15">
            <v>11.358000000000001</v>
          </cell>
          <cell r="P15">
            <v>11.358000000000001</v>
          </cell>
          <cell r="Q15">
            <v>1.06</v>
          </cell>
          <cell r="R15">
            <v>0.26</v>
          </cell>
        </row>
        <row r="16">
          <cell r="A16" t="str">
            <v>1163AG</v>
          </cell>
          <cell r="B16" t="str">
            <v>1163AG</v>
          </cell>
          <cell r="C16" t="str">
            <v>SREI 0500 RGB</v>
          </cell>
          <cell r="D16">
            <v>5410013102007</v>
          </cell>
          <cell r="E16">
            <v>5410013102120</v>
          </cell>
          <cell r="F16">
            <v>5410013102007</v>
          </cell>
          <cell r="G16">
            <v>5410013102120</v>
          </cell>
          <cell r="H16" t="str">
            <v>SPA REINE 18X500 GLAS</v>
          </cell>
          <cell r="I16">
            <v>9</v>
          </cell>
          <cell r="J16">
            <v>18</v>
          </cell>
          <cell r="K16" t="str">
            <v>SB101</v>
          </cell>
          <cell r="L16">
            <v>500</v>
          </cell>
          <cell r="M16" t="str">
            <v>GLS</v>
          </cell>
          <cell r="N16">
            <v>1.6E-2</v>
          </cell>
          <cell r="O16">
            <v>9.2629999999999999</v>
          </cell>
          <cell r="P16">
            <v>9.2629999999999999</v>
          </cell>
          <cell r="Q16">
            <v>0.79500000000000004</v>
          </cell>
          <cell r="R16">
            <v>1.6E-2</v>
          </cell>
        </row>
        <row r="17">
          <cell r="A17" t="str">
            <v>1188AG</v>
          </cell>
          <cell r="B17" t="str">
            <v>1188NL</v>
          </cell>
          <cell r="C17" t="str">
            <v>SREI 0750 PET  SC</v>
          </cell>
          <cell r="D17">
            <v>5410013117001</v>
          </cell>
          <cell r="E17">
            <v>5410013117018</v>
          </cell>
          <cell r="F17" t="str">
            <v>NEW</v>
          </cell>
          <cell r="G17" t="str">
            <v>NEW</v>
          </cell>
          <cell r="H17" t="str">
            <v>SPA REINE 12X750 PET SPORTDOP</v>
          </cell>
          <cell r="I17">
            <v>9</v>
          </cell>
          <cell r="J17">
            <v>12</v>
          </cell>
          <cell r="K17" t="str">
            <v>SB101</v>
          </cell>
          <cell r="L17">
            <v>750</v>
          </cell>
          <cell r="M17" t="str">
            <v>PTS</v>
          </cell>
          <cell r="N17">
            <v>0.192</v>
          </cell>
          <cell r="O17">
            <v>7.0819999999999999</v>
          </cell>
          <cell r="P17">
            <v>7.0819999999999999</v>
          </cell>
          <cell r="Q17">
            <v>0.79500000000000004</v>
          </cell>
          <cell r="R17">
            <v>0.192</v>
          </cell>
        </row>
        <row r="18">
          <cell r="A18" t="str">
            <v>1189AG</v>
          </cell>
          <cell r="B18" t="str">
            <v>1189AG</v>
          </cell>
          <cell r="C18" t="str">
            <v>SREI 1000 PET</v>
          </cell>
          <cell r="D18">
            <v>5410013101703</v>
          </cell>
          <cell r="E18">
            <v>5410013101710</v>
          </cell>
          <cell r="F18">
            <v>5410013101703</v>
          </cell>
          <cell r="G18">
            <v>5410013101710</v>
          </cell>
          <cell r="H18" t="str">
            <v>SPA REINE 6X1000 PET EXPORT</v>
          </cell>
          <cell r="I18">
            <v>6</v>
          </cell>
          <cell r="J18">
            <v>6</v>
          </cell>
          <cell r="K18" t="str">
            <v>SB101</v>
          </cell>
          <cell r="L18">
            <v>1000</v>
          </cell>
          <cell r="M18" t="str">
            <v>PTB</v>
          </cell>
          <cell r="N18">
            <v>9.0999999999999998E-2</v>
          </cell>
          <cell r="O18">
            <v>3.6640000000000001</v>
          </cell>
          <cell r="P18">
            <v>3.6640000000000001</v>
          </cell>
          <cell r="Q18">
            <v>0.53</v>
          </cell>
          <cell r="R18">
            <v>9.0999999999999998E-2</v>
          </cell>
        </row>
        <row r="19">
          <cell r="A19" t="str">
            <v>1190AG</v>
          </cell>
          <cell r="B19" t="str">
            <v>1190NL</v>
          </cell>
          <cell r="C19" t="str">
            <v>SREI 0750 PET  SC</v>
          </cell>
          <cell r="D19">
            <v>5410013117001</v>
          </cell>
          <cell r="E19">
            <v>5410013117056</v>
          </cell>
          <cell r="F19" t="str">
            <v>NEW</v>
          </cell>
          <cell r="G19" t="str">
            <v>NEW</v>
          </cell>
          <cell r="H19" t="str">
            <v>SPA REINE 6X750 PET SPORTDOP</v>
          </cell>
          <cell r="I19">
            <v>4.5</v>
          </cell>
          <cell r="J19">
            <v>6</v>
          </cell>
          <cell r="K19" t="str">
            <v>SB101</v>
          </cell>
          <cell r="L19">
            <v>750</v>
          </cell>
          <cell r="M19" t="str">
            <v>PTS</v>
          </cell>
          <cell r="N19">
            <v>9.7000000000000003E-2</v>
          </cell>
          <cell r="O19">
            <v>3.5409999999999999</v>
          </cell>
          <cell r="P19">
            <v>3.5409999999999999</v>
          </cell>
          <cell r="Q19">
            <v>0.39700000000000002</v>
          </cell>
          <cell r="R19">
            <v>9.7000000000000003E-2</v>
          </cell>
        </row>
        <row r="20">
          <cell r="A20" t="str">
            <v>1282AG</v>
          </cell>
          <cell r="B20" t="str">
            <v>1282NL</v>
          </cell>
          <cell r="C20" t="str">
            <v>SREI 1500 PET</v>
          </cell>
          <cell r="D20">
            <v>5410013109679</v>
          </cell>
          <cell r="E20">
            <v>5410013107620</v>
          </cell>
          <cell r="F20" t="str">
            <v>NEW</v>
          </cell>
          <cell r="G20" t="str">
            <v>NEW</v>
          </cell>
          <cell r="H20" t="str">
            <v>SPA REINE 6X1500 PET</v>
          </cell>
          <cell r="I20">
            <v>9</v>
          </cell>
          <cell r="J20">
            <v>6</v>
          </cell>
          <cell r="K20" t="str">
            <v>SB101</v>
          </cell>
          <cell r="L20">
            <v>1500</v>
          </cell>
          <cell r="M20" t="str">
            <v>PTB</v>
          </cell>
          <cell r="N20">
            <v>2.1000000000000001E-2</v>
          </cell>
          <cell r="O20">
            <v>4.6520000000000001</v>
          </cell>
          <cell r="P20">
            <v>4.532</v>
          </cell>
          <cell r="Q20">
            <v>0.79500000000000004</v>
          </cell>
          <cell r="R20">
            <v>2.1000000000000001E-2</v>
          </cell>
        </row>
        <row r="21">
          <cell r="A21" t="str">
            <v>1299AG</v>
          </cell>
          <cell r="B21" t="str">
            <v>1299AG</v>
          </cell>
          <cell r="C21" t="str">
            <v>SREI 0250 RGB</v>
          </cell>
          <cell r="D21">
            <v>54087149</v>
          </cell>
          <cell r="E21">
            <v>5410013105503</v>
          </cell>
          <cell r="F21">
            <v>54087149</v>
          </cell>
          <cell r="G21">
            <v>5410013105503</v>
          </cell>
          <cell r="H21" t="str">
            <v>SPA REINE 28X250 GLAS</v>
          </cell>
          <cell r="I21">
            <v>7</v>
          </cell>
          <cell r="J21">
            <v>28</v>
          </cell>
          <cell r="K21" t="str">
            <v>SB101</v>
          </cell>
          <cell r="L21">
            <v>250</v>
          </cell>
          <cell r="M21" t="str">
            <v>GLS</v>
          </cell>
          <cell r="N21">
            <v>1.2E-2</v>
          </cell>
          <cell r="O21">
            <v>7.59</v>
          </cell>
          <cell r="P21">
            <v>7.59</v>
          </cell>
          <cell r="Q21">
            <v>0.61799999999999999</v>
          </cell>
          <cell r="R21">
            <v>1.2E-2</v>
          </cell>
        </row>
        <row r="22">
          <cell r="A22" t="str">
            <v>1318AG</v>
          </cell>
          <cell r="B22" t="str">
            <v>1318NL</v>
          </cell>
          <cell r="C22" t="str">
            <v>SREI 0500 PET</v>
          </cell>
          <cell r="D22">
            <v>5410013106661</v>
          </cell>
          <cell r="E22">
            <v>5410013106678</v>
          </cell>
          <cell r="F22" t="str">
            <v>NEW</v>
          </cell>
          <cell r="G22" t="str">
            <v>NEW</v>
          </cell>
          <cell r="H22" t="str">
            <v>SPA REINE 12*2X500 PET</v>
          </cell>
          <cell r="I22">
            <v>12</v>
          </cell>
          <cell r="J22">
            <v>12</v>
          </cell>
          <cell r="K22" t="str">
            <v>SB101</v>
          </cell>
          <cell r="L22">
            <v>500</v>
          </cell>
          <cell r="M22" t="str">
            <v>PTS</v>
          </cell>
          <cell r="N22">
            <v>0.26500000000000001</v>
          </cell>
          <cell r="O22">
            <v>12.794</v>
          </cell>
          <cell r="P22">
            <v>12.794</v>
          </cell>
          <cell r="Q22">
            <v>1.06</v>
          </cell>
          <cell r="R22">
            <v>0.26500000000000001</v>
          </cell>
        </row>
        <row r="23">
          <cell r="A23" t="str">
            <v>1326AG</v>
          </cell>
          <cell r="B23" t="str">
            <v>1326NL</v>
          </cell>
          <cell r="C23" t="str">
            <v>SREI 1000 PET</v>
          </cell>
          <cell r="D23">
            <v>5410013107279</v>
          </cell>
          <cell r="E23">
            <v>5410013107268</v>
          </cell>
          <cell r="F23" t="str">
            <v>NEW</v>
          </cell>
          <cell r="G23" t="str">
            <v>NEW</v>
          </cell>
          <cell r="H23" t="str">
            <v>SPA REINE 6X1000 PET</v>
          </cell>
          <cell r="I23">
            <v>6</v>
          </cell>
          <cell r="J23">
            <v>6</v>
          </cell>
          <cell r="K23" t="str">
            <v>SB101</v>
          </cell>
          <cell r="L23">
            <v>1000</v>
          </cell>
          <cell r="M23" t="str">
            <v>PTB</v>
          </cell>
          <cell r="N23">
            <v>1.7000000000000001E-2</v>
          </cell>
          <cell r="O23">
            <v>3.6640000000000001</v>
          </cell>
          <cell r="P23">
            <v>3.544</v>
          </cell>
          <cell r="Q23">
            <v>0.53</v>
          </cell>
          <cell r="R23">
            <v>1.7000000000000001E-2</v>
          </cell>
        </row>
        <row r="24">
          <cell r="A24" t="str">
            <v>1360AG</v>
          </cell>
          <cell r="B24" t="str">
            <v>1360NL</v>
          </cell>
          <cell r="C24" t="str">
            <v>SREI 0330 PET SC</v>
          </cell>
          <cell r="D24">
            <v>5410013119906</v>
          </cell>
          <cell r="E24">
            <v>5410013119913</v>
          </cell>
          <cell r="F24" t="str">
            <v>NEW</v>
          </cell>
          <cell r="G24" t="str">
            <v>NEW</v>
          </cell>
          <cell r="H24" t="str">
            <v>SPA REINE 4*6X330 PET SPORTDOP</v>
          </cell>
          <cell r="I24">
            <v>7.92</v>
          </cell>
          <cell r="J24">
            <v>4</v>
          </cell>
          <cell r="K24" t="str">
            <v>SB101</v>
          </cell>
          <cell r="L24">
            <v>330</v>
          </cell>
          <cell r="M24" t="str">
            <v>PTS</v>
          </cell>
          <cell r="N24">
            <v>0.247</v>
          </cell>
          <cell r="O24">
            <v>10.311999999999999</v>
          </cell>
          <cell r="P24">
            <v>10.311999999999999</v>
          </cell>
          <cell r="Q24">
            <v>0.69899999999999995</v>
          </cell>
          <cell r="R24">
            <v>0.247</v>
          </cell>
        </row>
        <row r="25">
          <cell r="A25" t="str">
            <v>1479AG</v>
          </cell>
          <cell r="B25" t="str">
            <v>1479AG</v>
          </cell>
          <cell r="C25" t="str">
            <v>SREI 0750 RGB</v>
          </cell>
          <cell r="D25">
            <v>5410013127109</v>
          </cell>
          <cell r="E25">
            <v>5410013127116</v>
          </cell>
          <cell r="F25">
            <v>5410013127109</v>
          </cell>
          <cell r="G25">
            <v>5410013127116</v>
          </cell>
          <cell r="H25" t="str">
            <v>SPA REINE 12X750GLA</v>
          </cell>
          <cell r="I25">
            <v>9</v>
          </cell>
          <cell r="J25">
            <v>12</v>
          </cell>
          <cell r="K25" t="str">
            <v>SB101</v>
          </cell>
          <cell r="L25">
            <v>750</v>
          </cell>
          <cell r="M25" t="str">
            <v>GLS</v>
          </cell>
          <cell r="N25">
            <v>1.2E-2</v>
          </cell>
          <cell r="O25">
            <v>9.2680000000000007</v>
          </cell>
          <cell r="P25">
            <v>9.2680000000000007</v>
          </cell>
          <cell r="Q25">
            <v>0.79500000000000004</v>
          </cell>
          <cell r="R25">
            <v>1.2E-2</v>
          </cell>
        </row>
        <row r="26">
          <cell r="A26" t="str">
            <v>1556AG</v>
          </cell>
          <cell r="B26" t="str">
            <v>1556NL</v>
          </cell>
          <cell r="C26" t="str">
            <v>SREI 0500 PET</v>
          </cell>
          <cell r="D26">
            <v>5410013128236</v>
          </cell>
          <cell r="E26">
            <v>5410013128229</v>
          </cell>
          <cell r="F26" t="str">
            <v>NEW</v>
          </cell>
          <cell r="G26" t="str">
            <v>NEW</v>
          </cell>
          <cell r="H26" t="str">
            <v>SPA REINE 10+2 2X12X500PET</v>
          </cell>
          <cell r="I26">
            <v>12</v>
          </cell>
          <cell r="J26">
            <v>2</v>
          </cell>
          <cell r="K26" t="str">
            <v>SB101</v>
          </cell>
          <cell r="L26">
            <v>500</v>
          </cell>
          <cell r="M26" t="str">
            <v>PTS</v>
          </cell>
          <cell r="N26">
            <v>0.23799999999999999</v>
          </cell>
          <cell r="O26">
            <v>10.363</v>
          </cell>
          <cell r="P26">
            <v>10.363</v>
          </cell>
          <cell r="Q26">
            <v>1.06</v>
          </cell>
          <cell r="R26">
            <v>0.23799999999999999</v>
          </cell>
        </row>
        <row r="27">
          <cell r="A27" t="str">
            <v>1560AG</v>
          </cell>
          <cell r="B27" t="str">
            <v>1560NL</v>
          </cell>
          <cell r="C27" t="str">
            <v>SREI 0500 PET</v>
          </cell>
          <cell r="D27">
            <v>5410013128250</v>
          </cell>
          <cell r="E27">
            <v>5410013128250</v>
          </cell>
          <cell r="F27" t="str">
            <v>NEW</v>
          </cell>
          <cell r="G27" t="str">
            <v>NEW</v>
          </cell>
          <cell r="H27" t="str">
            <v>SPA REINE  HHP 108X6X500PET</v>
          </cell>
          <cell r="I27">
            <v>324</v>
          </cell>
          <cell r="J27">
            <v>108</v>
          </cell>
          <cell r="K27" t="str">
            <v>SB101</v>
          </cell>
          <cell r="L27">
            <v>500</v>
          </cell>
          <cell r="M27" t="str">
            <v>PTS</v>
          </cell>
          <cell r="N27">
            <v>6.5200000000000005</v>
          </cell>
          <cell r="O27">
            <v>279.78899999999999</v>
          </cell>
          <cell r="P27">
            <v>279.78899999999999</v>
          </cell>
          <cell r="Q27">
            <v>28.609000000000002</v>
          </cell>
          <cell r="R27">
            <v>6.5200000000000005</v>
          </cell>
        </row>
        <row r="28">
          <cell r="A28" t="str">
            <v>SPA INTENSE</v>
          </cell>
          <cell r="F28" t="e">
            <v>#N/A</v>
          </cell>
          <cell r="G28" t="e">
            <v>#N/A</v>
          </cell>
          <cell r="L28">
            <v>0</v>
          </cell>
          <cell r="O28">
            <v>0</v>
          </cell>
          <cell r="P28" t="e">
            <v>#N/A</v>
          </cell>
        </row>
        <row r="29">
          <cell r="A29" t="str">
            <v>1028AG</v>
          </cell>
          <cell r="B29" t="str">
            <v>1028AG</v>
          </cell>
          <cell r="C29" t="str">
            <v>SINT 1000 RGB</v>
          </cell>
          <cell r="D29">
            <v>5410013111009</v>
          </cell>
          <cell r="E29">
            <v>5410013111023</v>
          </cell>
          <cell r="F29">
            <v>5410013111009</v>
          </cell>
          <cell r="G29">
            <v>5410013111023</v>
          </cell>
          <cell r="H29" t="str">
            <v>SPA INTENSE 6X1000 GLAS</v>
          </cell>
          <cell r="I29">
            <v>6</v>
          </cell>
          <cell r="J29">
            <v>6</v>
          </cell>
          <cell r="K29" t="str">
            <v>SB102</v>
          </cell>
          <cell r="L29">
            <v>1000</v>
          </cell>
          <cell r="M29" t="str">
            <v>GLB</v>
          </cell>
          <cell r="N29">
            <v>8.9999999999999993E-3</v>
          </cell>
          <cell r="O29">
            <v>3.0139999999999998</v>
          </cell>
          <cell r="P29">
            <v>3.0139999999999998</v>
          </cell>
          <cell r="Q29">
            <v>0.53</v>
          </cell>
          <cell r="R29">
            <v>8.9999999999999993E-3</v>
          </cell>
        </row>
        <row r="30">
          <cell r="A30" t="str">
            <v>1033AG</v>
          </cell>
          <cell r="B30" t="str">
            <v>1033NL</v>
          </cell>
          <cell r="C30" t="str">
            <v>SINT 0500 PET</v>
          </cell>
          <cell r="D30">
            <v>5410013112600</v>
          </cell>
          <cell r="E30">
            <v>5410013112617</v>
          </cell>
          <cell r="F30" t="str">
            <v>NEW</v>
          </cell>
          <cell r="G30" t="str">
            <v>NEW</v>
          </cell>
          <cell r="H30" t="str">
            <v>SPA INTENSE 24X500 PET</v>
          </cell>
          <cell r="I30">
            <v>12</v>
          </cell>
          <cell r="J30">
            <v>24</v>
          </cell>
          <cell r="K30" t="str">
            <v>SB102</v>
          </cell>
          <cell r="L30">
            <v>500</v>
          </cell>
          <cell r="M30" t="str">
            <v>PTS</v>
          </cell>
          <cell r="N30">
            <v>0.33600000000000002</v>
          </cell>
          <cell r="O30">
            <v>11.69</v>
          </cell>
          <cell r="P30">
            <v>11.69</v>
          </cell>
          <cell r="Q30">
            <v>1.06</v>
          </cell>
          <cell r="R30">
            <v>0.33600000000000002</v>
          </cell>
        </row>
        <row r="31">
          <cell r="A31" t="str">
            <v>1038AG</v>
          </cell>
          <cell r="B31" t="str">
            <v>1038NL</v>
          </cell>
          <cell r="C31" t="str">
            <v>SINT 0500 PET</v>
          </cell>
          <cell r="D31">
            <v>5410013112624</v>
          </cell>
          <cell r="E31">
            <v>5410013112631</v>
          </cell>
          <cell r="F31" t="str">
            <v>NEW</v>
          </cell>
          <cell r="G31" t="str">
            <v>NEW</v>
          </cell>
          <cell r="H31" t="str">
            <v>SPA INTENSE 4*6X500 PET</v>
          </cell>
          <cell r="I31">
            <v>12</v>
          </cell>
          <cell r="J31">
            <v>4</v>
          </cell>
          <cell r="K31" t="str">
            <v>SB102</v>
          </cell>
          <cell r="L31">
            <v>500</v>
          </cell>
          <cell r="M31" t="str">
            <v>PTS</v>
          </cell>
          <cell r="N31">
            <v>0.35</v>
          </cell>
          <cell r="O31">
            <v>11.69</v>
          </cell>
          <cell r="P31">
            <v>11.69</v>
          </cell>
          <cell r="Q31">
            <v>1.06</v>
          </cell>
          <cell r="R31">
            <v>0.35</v>
          </cell>
        </row>
        <row r="32">
          <cell r="A32" t="str">
            <v>1094AG</v>
          </cell>
          <cell r="B32" t="str">
            <v>1094AG</v>
          </cell>
          <cell r="C32" t="str">
            <v>SINT 1500 PET</v>
          </cell>
          <cell r="D32">
            <v>5410013110002</v>
          </cell>
          <cell r="E32">
            <v>5410013110026</v>
          </cell>
          <cell r="F32">
            <v>5410013110002</v>
          </cell>
          <cell r="G32">
            <v>5410013110026</v>
          </cell>
          <cell r="H32" t="str">
            <v>SPA INTENSE 6X1500 PET EXPORT</v>
          </cell>
          <cell r="I32">
            <v>9</v>
          </cell>
          <cell r="J32">
            <v>6</v>
          </cell>
          <cell r="K32" t="str">
            <v>SB102</v>
          </cell>
          <cell r="L32">
            <v>1500</v>
          </cell>
          <cell r="M32" t="str">
            <v>PTB</v>
          </cell>
          <cell r="N32">
            <v>0.14599999999999999</v>
          </cell>
          <cell r="O32">
            <v>5.6210000000000004</v>
          </cell>
          <cell r="P32">
            <v>5.6210000000000004</v>
          </cell>
          <cell r="Q32">
            <v>0.79500000000000004</v>
          </cell>
          <cell r="R32">
            <v>0.14599999999999999</v>
          </cell>
        </row>
        <row r="33">
          <cell r="A33" t="str">
            <v>1164AG</v>
          </cell>
          <cell r="B33" t="str">
            <v>1164AG</v>
          </cell>
          <cell r="C33" t="str">
            <v>SINT 0500 RGB</v>
          </cell>
          <cell r="D33">
            <v>5410013112006</v>
          </cell>
          <cell r="E33">
            <v>5410013112082</v>
          </cell>
          <cell r="F33">
            <v>5410013112006</v>
          </cell>
          <cell r="G33">
            <v>5410013112082</v>
          </cell>
          <cell r="H33" t="str">
            <v>SPA INTENSE 18X500 GLAS</v>
          </cell>
          <cell r="I33">
            <v>9</v>
          </cell>
          <cell r="J33">
            <v>18</v>
          </cell>
          <cell r="K33" t="str">
            <v>SB102</v>
          </cell>
          <cell r="L33">
            <v>500</v>
          </cell>
          <cell r="M33" t="str">
            <v>GLS</v>
          </cell>
          <cell r="N33">
            <v>1.6E-2</v>
          </cell>
          <cell r="O33">
            <v>9.2629999999999999</v>
          </cell>
          <cell r="P33">
            <v>9.2629999999999999</v>
          </cell>
          <cell r="Q33">
            <v>0.79500000000000004</v>
          </cell>
          <cell r="R33">
            <v>1.6E-2</v>
          </cell>
        </row>
        <row r="34">
          <cell r="A34" t="str">
            <v>1263AG</v>
          </cell>
          <cell r="B34" t="str">
            <v>1263NL</v>
          </cell>
          <cell r="C34" t="str">
            <v>SINT 1500 PET</v>
          </cell>
          <cell r="D34">
            <v>5410013115755</v>
          </cell>
          <cell r="E34">
            <v>5410013115762</v>
          </cell>
          <cell r="F34" t="str">
            <v>NEW</v>
          </cell>
          <cell r="G34" t="str">
            <v>NEW</v>
          </cell>
          <cell r="H34" t="str">
            <v>SPA INTENSE 4X1500 PET CE</v>
          </cell>
          <cell r="I34">
            <v>6</v>
          </cell>
          <cell r="J34">
            <v>4</v>
          </cell>
          <cell r="K34" t="str">
            <v>SB102</v>
          </cell>
          <cell r="L34">
            <v>1500</v>
          </cell>
          <cell r="M34" t="str">
            <v>PTB</v>
          </cell>
          <cell r="N34">
            <v>1.2999999999999999E-2</v>
          </cell>
          <cell r="O34">
            <v>3.7469999999999999</v>
          </cell>
          <cell r="P34">
            <v>3.6669999999999998</v>
          </cell>
          <cell r="Q34">
            <v>0.53</v>
          </cell>
          <cell r="R34">
            <v>1.2999999999999999E-2</v>
          </cell>
        </row>
        <row r="35">
          <cell r="A35" t="str">
            <v>1283AG</v>
          </cell>
          <cell r="B35" t="str">
            <v>1283NL</v>
          </cell>
          <cell r="C35" t="str">
            <v>SINT 1500 PET</v>
          </cell>
          <cell r="D35">
            <v>5410013115076</v>
          </cell>
          <cell r="E35">
            <v>5410013115274</v>
          </cell>
          <cell r="F35" t="str">
            <v>NEW</v>
          </cell>
          <cell r="G35" t="str">
            <v>NEW</v>
          </cell>
          <cell r="H35" t="str">
            <v>SPA INTENSE 6X1500 PET HE</v>
          </cell>
          <cell r="I35">
            <v>9</v>
          </cell>
          <cell r="J35">
            <v>6</v>
          </cell>
          <cell r="K35" t="str">
            <v>SB102</v>
          </cell>
          <cell r="L35">
            <v>1500</v>
          </cell>
          <cell r="M35" t="str">
            <v>PTB</v>
          </cell>
          <cell r="N35">
            <v>1.7000000000000001E-2</v>
          </cell>
          <cell r="O35">
            <v>5.6210000000000004</v>
          </cell>
          <cell r="P35">
            <v>5.5010000000000003</v>
          </cell>
          <cell r="Q35">
            <v>0.79500000000000004</v>
          </cell>
          <cell r="R35">
            <v>1.7000000000000001E-2</v>
          </cell>
        </row>
        <row r="36">
          <cell r="A36" t="str">
            <v>1300AG</v>
          </cell>
          <cell r="B36" t="str">
            <v>1300AG</v>
          </cell>
          <cell r="C36" t="str">
            <v>SINT 0250 RGB</v>
          </cell>
          <cell r="D36">
            <v>54087156</v>
          </cell>
          <cell r="E36">
            <v>5410013113706</v>
          </cell>
          <cell r="F36">
            <v>54087156</v>
          </cell>
          <cell r="G36">
            <v>5410013113706</v>
          </cell>
          <cell r="H36" t="str">
            <v>SPA INTENSE 28X250 GLAS</v>
          </cell>
          <cell r="I36">
            <v>7</v>
          </cell>
          <cell r="J36">
            <v>28</v>
          </cell>
          <cell r="K36" t="str">
            <v>SB102</v>
          </cell>
          <cell r="L36">
            <v>250</v>
          </cell>
          <cell r="M36" t="str">
            <v>GLS</v>
          </cell>
          <cell r="N36">
            <v>1.2E-2</v>
          </cell>
          <cell r="O36">
            <v>7.59</v>
          </cell>
          <cell r="P36">
            <v>7.59</v>
          </cell>
          <cell r="Q36">
            <v>0.61799999999999999</v>
          </cell>
          <cell r="R36">
            <v>1.2E-2</v>
          </cell>
        </row>
        <row r="37">
          <cell r="A37" t="str">
            <v>1327AG</v>
          </cell>
          <cell r="B37" t="str">
            <v>1327NL</v>
          </cell>
          <cell r="C37" t="str">
            <v>SINT 1000 PET</v>
          </cell>
          <cell r="D37">
            <v>5410013111900</v>
          </cell>
          <cell r="E37">
            <v>5410013111917</v>
          </cell>
          <cell r="F37" t="str">
            <v>NEW</v>
          </cell>
          <cell r="G37" t="str">
            <v>NEW</v>
          </cell>
          <cell r="H37" t="str">
            <v>SPA INTENSE 6X1000 PET HE</v>
          </cell>
          <cell r="I37">
            <v>6</v>
          </cell>
          <cell r="J37">
            <v>6</v>
          </cell>
          <cell r="K37" t="str">
            <v>SB102</v>
          </cell>
          <cell r="L37">
            <v>1000</v>
          </cell>
          <cell r="M37" t="str">
            <v>PTB</v>
          </cell>
          <cell r="N37">
            <v>1.6E-2</v>
          </cell>
          <cell r="O37">
            <v>4.2359999999999998</v>
          </cell>
          <cell r="P37">
            <v>4.1159999999999997</v>
          </cell>
          <cell r="Q37">
            <v>0.53</v>
          </cell>
          <cell r="R37">
            <v>1.6E-2</v>
          </cell>
        </row>
        <row r="38">
          <cell r="A38" t="str">
            <v>1490AG</v>
          </cell>
          <cell r="B38" t="str">
            <v>1490NL</v>
          </cell>
          <cell r="C38" t="str">
            <v>SINT 0330 PET</v>
          </cell>
          <cell r="D38">
            <v>5410013137009</v>
          </cell>
          <cell r="E38">
            <v>5410013137023</v>
          </cell>
          <cell r="F38" t="str">
            <v>NEW</v>
          </cell>
          <cell r="G38" t="str">
            <v>NEW</v>
          </cell>
          <cell r="H38" t="str">
            <v>SPA INTENSE 4X6X 330PET</v>
          </cell>
          <cell r="I38">
            <v>7.92</v>
          </cell>
          <cell r="J38">
            <v>4</v>
          </cell>
          <cell r="K38" t="str">
            <v>SB102</v>
          </cell>
          <cell r="L38">
            <v>330</v>
          </cell>
          <cell r="M38" t="str">
            <v>PTS</v>
          </cell>
          <cell r="N38">
            <v>0.35099999999999998</v>
          </cell>
          <cell r="O38">
            <v>11.398999999999999</v>
          </cell>
          <cell r="P38">
            <v>11.398999999999999</v>
          </cell>
          <cell r="Q38">
            <v>0.69899999999999995</v>
          </cell>
          <cell r="R38">
            <v>0.35099999999999998</v>
          </cell>
        </row>
        <row r="39">
          <cell r="A39" t="str">
            <v>1480AG</v>
          </cell>
          <cell r="B39" t="str">
            <v>1480AG</v>
          </cell>
          <cell r="C39" t="str">
            <v>SINT 0750 RGB</v>
          </cell>
          <cell r="D39">
            <v>5410013114307</v>
          </cell>
          <cell r="E39">
            <v>5410013114314</v>
          </cell>
          <cell r="F39">
            <v>5410013114307</v>
          </cell>
          <cell r="G39">
            <v>5410013114314</v>
          </cell>
          <cell r="H39" t="str">
            <v>SPA INTENSE 12X750GLA</v>
          </cell>
          <cell r="I39">
            <v>9</v>
          </cell>
          <cell r="J39">
            <v>12</v>
          </cell>
          <cell r="K39" t="str">
            <v>SB102</v>
          </cell>
          <cell r="L39">
            <v>750</v>
          </cell>
          <cell r="M39" t="str">
            <v>GLS</v>
          </cell>
          <cell r="N39">
            <v>1.2E-2</v>
          </cell>
          <cell r="O39">
            <v>9.2680000000000007</v>
          </cell>
          <cell r="P39">
            <v>9.2680000000000007</v>
          </cell>
          <cell r="Q39">
            <v>0.79500000000000004</v>
          </cell>
          <cell r="R39">
            <v>1.2E-2</v>
          </cell>
        </row>
        <row r="40">
          <cell r="A40" t="str">
            <v>1561AG</v>
          </cell>
          <cell r="B40" t="str">
            <v>1561NL</v>
          </cell>
          <cell r="C40" t="str">
            <v>SINT 0500 PET</v>
          </cell>
          <cell r="D40">
            <v>5410013116639</v>
          </cell>
          <cell r="E40">
            <v>5410013116639</v>
          </cell>
          <cell r="F40" t="str">
            <v>NEW</v>
          </cell>
          <cell r="G40" t="str">
            <v>NEW</v>
          </cell>
          <cell r="H40" t="str">
            <v>SPA INTENSE  HHP 108X6X500PET</v>
          </cell>
          <cell r="I40">
            <v>324</v>
          </cell>
          <cell r="J40">
            <v>108</v>
          </cell>
          <cell r="K40" t="str">
            <v>SB102</v>
          </cell>
          <cell r="L40">
            <v>500</v>
          </cell>
          <cell r="M40" t="str">
            <v>PTS</v>
          </cell>
          <cell r="N40">
            <v>9.7249999999999996</v>
          </cell>
          <cell r="O40">
            <v>315.61900000000003</v>
          </cell>
          <cell r="P40">
            <v>315.61900000000003</v>
          </cell>
          <cell r="Q40">
            <v>28.609000000000002</v>
          </cell>
          <cell r="R40">
            <v>9.7249999999999996</v>
          </cell>
        </row>
        <row r="41">
          <cell r="A41" t="str">
            <v>SPA FINESSE</v>
          </cell>
          <cell r="F41" t="e">
            <v>#N/A</v>
          </cell>
          <cell r="G41" t="e">
            <v>#N/A</v>
          </cell>
          <cell r="L41">
            <v>0</v>
          </cell>
          <cell r="O41">
            <v>0</v>
          </cell>
          <cell r="P41" t="e">
            <v>#N/A</v>
          </cell>
        </row>
        <row r="42">
          <cell r="A42" t="str">
            <v>1027AG</v>
          </cell>
          <cell r="B42" t="str">
            <v>1027AG</v>
          </cell>
          <cell r="C42" t="str">
            <v>SFIN 1000 RGB</v>
          </cell>
          <cell r="D42">
            <v>5410013131007</v>
          </cell>
          <cell r="E42">
            <v>5410013131021</v>
          </cell>
          <cell r="F42">
            <v>5410013131007</v>
          </cell>
          <cell r="G42">
            <v>5410013131021</v>
          </cell>
          <cell r="H42" t="str">
            <v>SPA FINESSE 6X1000 GLAS</v>
          </cell>
          <cell r="I42">
            <v>6</v>
          </cell>
          <cell r="J42">
            <v>6</v>
          </cell>
          <cell r="K42" t="str">
            <v>SB103</v>
          </cell>
          <cell r="L42">
            <v>1000</v>
          </cell>
          <cell r="M42" t="str">
            <v>GLB</v>
          </cell>
          <cell r="N42">
            <v>8.9999999999999993E-3</v>
          </cell>
          <cell r="O42">
            <v>3.0139999999999998</v>
          </cell>
          <cell r="P42">
            <v>3.0139999999999998</v>
          </cell>
          <cell r="Q42">
            <v>0.53</v>
          </cell>
          <cell r="R42">
            <v>8.9999999999999993E-3</v>
          </cell>
        </row>
        <row r="43">
          <cell r="A43" t="str">
            <v>1036AG</v>
          </cell>
          <cell r="B43" t="str">
            <v>1036NL</v>
          </cell>
          <cell r="C43" t="str">
            <v>SFIN 0500 PET</v>
          </cell>
          <cell r="D43">
            <v>5410013132509</v>
          </cell>
          <cell r="E43">
            <v>5410013132516</v>
          </cell>
          <cell r="F43" t="str">
            <v>NEW</v>
          </cell>
          <cell r="G43" t="str">
            <v>NEW</v>
          </cell>
          <cell r="H43" t="str">
            <v>SPA FINESSE 24X500 PET</v>
          </cell>
          <cell r="I43">
            <v>12</v>
          </cell>
          <cell r="J43">
            <v>24</v>
          </cell>
          <cell r="K43" t="str">
            <v>SB103</v>
          </cell>
          <cell r="L43">
            <v>500</v>
          </cell>
          <cell r="M43" t="str">
            <v>PTS</v>
          </cell>
          <cell r="N43">
            <v>0.33500000000000002</v>
          </cell>
          <cell r="O43">
            <v>11.69</v>
          </cell>
          <cell r="P43">
            <v>11.69</v>
          </cell>
          <cell r="Q43">
            <v>1.06</v>
          </cell>
          <cell r="R43">
            <v>0.33500000000000002</v>
          </cell>
        </row>
        <row r="44">
          <cell r="A44" t="str">
            <v>1039AG</v>
          </cell>
          <cell r="B44" t="str">
            <v>1039NL</v>
          </cell>
          <cell r="C44" t="str">
            <v>SFIN 0500 PET</v>
          </cell>
          <cell r="D44">
            <v>5410013132530</v>
          </cell>
          <cell r="E44">
            <v>5410013132547</v>
          </cell>
          <cell r="F44" t="str">
            <v>NEW</v>
          </cell>
          <cell r="G44" t="str">
            <v>NEW</v>
          </cell>
          <cell r="H44" t="str">
            <v>SPA FINESSE 4*6X 500 PET</v>
          </cell>
          <cell r="I44">
            <v>12</v>
          </cell>
          <cell r="J44">
            <v>4</v>
          </cell>
          <cell r="K44" t="str">
            <v>SB103</v>
          </cell>
          <cell r="L44">
            <v>500</v>
          </cell>
          <cell r="M44" t="str">
            <v>PTS</v>
          </cell>
          <cell r="N44">
            <v>0.35</v>
          </cell>
          <cell r="O44">
            <v>11.69</v>
          </cell>
          <cell r="P44">
            <v>11.69</v>
          </cell>
          <cell r="Q44">
            <v>1.06</v>
          </cell>
          <cell r="R44">
            <v>0.35</v>
          </cell>
        </row>
        <row r="45">
          <cell r="A45" t="str">
            <v>1165AG</v>
          </cell>
          <cell r="B45" t="str">
            <v>1165AG</v>
          </cell>
          <cell r="C45" t="str">
            <v>SFIN 0500 RBG</v>
          </cell>
          <cell r="D45">
            <v>5410013132004</v>
          </cell>
          <cell r="E45">
            <v>5410013132073</v>
          </cell>
          <cell r="F45">
            <v>5410013132004</v>
          </cell>
          <cell r="G45">
            <v>5410013132073</v>
          </cell>
          <cell r="H45" t="str">
            <v>SPA FINESSE 18X500 GLAS</v>
          </cell>
          <cell r="I45">
            <v>9</v>
          </cell>
          <cell r="J45">
            <v>18</v>
          </cell>
          <cell r="K45" t="str">
            <v>SB103</v>
          </cell>
          <cell r="L45">
            <v>500</v>
          </cell>
          <cell r="M45" t="str">
            <v>GLS</v>
          </cell>
          <cell r="N45">
            <v>1.6E-2</v>
          </cell>
          <cell r="O45">
            <v>9.2629999999999999</v>
          </cell>
          <cell r="P45">
            <v>9.2629999999999999</v>
          </cell>
          <cell r="Q45">
            <v>0.79500000000000004</v>
          </cell>
          <cell r="R45">
            <v>1.6E-2</v>
          </cell>
        </row>
        <row r="46">
          <cell r="A46" t="str">
            <v>1265AG</v>
          </cell>
          <cell r="B46" t="str">
            <v>1265NL</v>
          </cell>
          <cell r="C46" t="str">
            <v>SFIN 1500 PET</v>
          </cell>
          <cell r="D46">
            <v>5410013134565</v>
          </cell>
          <cell r="E46">
            <v>5410013134572</v>
          </cell>
          <cell r="F46" t="str">
            <v>NEW</v>
          </cell>
          <cell r="G46" t="str">
            <v>NEW</v>
          </cell>
          <cell r="H46" t="str">
            <v>SPA FINESSE 4X1500 PET CE</v>
          </cell>
          <cell r="I46">
            <v>6</v>
          </cell>
          <cell r="J46">
            <v>4</v>
          </cell>
          <cell r="K46" t="str">
            <v>SB103</v>
          </cell>
          <cell r="L46">
            <v>1500</v>
          </cell>
          <cell r="M46" t="str">
            <v>PTB</v>
          </cell>
          <cell r="N46">
            <v>1.2999999999999999E-2</v>
          </cell>
          <cell r="O46">
            <v>3.7469999999999999</v>
          </cell>
          <cell r="P46">
            <v>3.6669999999999998</v>
          </cell>
          <cell r="Q46">
            <v>0.53</v>
          </cell>
          <cell r="R46">
            <v>1.2999999999999999E-2</v>
          </cell>
        </row>
        <row r="47">
          <cell r="A47" t="str">
            <v>1284AG</v>
          </cell>
          <cell r="B47" t="str">
            <v>1284NL</v>
          </cell>
          <cell r="C47" t="str">
            <v>SFIN 1500 PET</v>
          </cell>
          <cell r="D47">
            <v>5410013140597</v>
          </cell>
          <cell r="E47">
            <v>5410013130796</v>
          </cell>
          <cell r="F47" t="str">
            <v>NEW</v>
          </cell>
          <cell r="G47" t="str">
            <v>NEW</v>
          </cell>
          <cell r="H47" t="str">
            <v>SPA FINESSE 6X1500 PET HE</v>
          </cell>
          <cell r="I47">
            <v>9</v>
          </cell>
          <cell r="J47">
            <v>6</v>
          </cell>
          <cell r="K47" t="str">
            <v>SB103</v>
          </cell>
          <cell r="L47">
            <v>1500</v>
          </cell>
          <cell r="M47" t="str">
            <v>PTB</v>
          </cell>
          <cell r="N47">
            <v>1.7000000000000001E-2</v>
          </cell>
          <cell r="O47">
            <v>5.6210000000000004</v>
          </cell>
          <cell r="P47">
            <v>5.5010000000000003</v>
          </cell>
          <cell r="Q47">
            <v>0.79500000000000004</v>
          </cell>
          <cell r="R47">
            <v>1.7000000000000001E-2</v>
          </cell>
        </row>
        <row r="48">
          <cell r="A48" t="str">
            <v>1328AG</v>
          </cell>
          <cell r="B48" t="str">
            <v>1328NL</v>
          </cell>
          <cell r="C48" t="str">
            <v>SFIN 1000 PET</v>
          </cell>
          <cell r="D48">
            <v>5410013134008</v>
          </cell>
          <cell r="E48">
            <v>5410013134015</v>
          </cell>
          <cell r="F48" t="str">
            <v>NEW</v>
          </cell>
          <cell r="G48" t="str">
            <v>NEW</v>
          </cell>
          <cell r="H48" t="str">
            <v>SPA FINESSE 6X1000 PET HE</v>
          </cell>
          <cell r="I48">
            <v>6</v>
          </cell>
          <cell r="J48">
            <v>6</v>
          </cell>
          <cell r="K48" t="str">
            <v>SB103</v>
          </cell>
          <cell r="L48">
            <v>1000</v>
          </cell>
          <cell r="M48" t="str">
            <v>PTB</v>
          </cell>
          <cell r="N48">
            <v>1.6E-2</v>
          </cell>
          <cell r="O48">
            <v>4.2359999999999998</v>
          </cell>
          <cell r="P48">
            <v>4.1159999999999997</v>
          </cell>
          <cell r="Q48">
            <v>0.53</v>
          </cell>
          <cell r="R48">
            <v>1.6E-2</v>
          </cell>
        </row>
        <row r="49">
          <cell r="A49" t="str">
            <v>LIMO KZH</v>
          </cell>
          <cell r="F49" t="e">
            <v>#N/A</v>
          </cell>
          <cell r="G49" t="e">
            <v>#N/A</v>
          </cell>
          <cell r="L49">
            <v>0</v>
          </cell>
          <cell r="O49">
            <v>0</v>
          </cell>
          <cell r="P49" t="e">
            <v>#N/A</v>
          </cell>
        </row>
        <row r="50">
          <cell r="A50" t="str">
            <v>1407AG</v>
          </cell>
          <cell r="B50" t="str">
            <v>1407NL</v>
          </cell>
          <cell r="C50" t="str">
            <v>SFRU C 1250 PET</v>
          </cell>
          <cell r="D50">
            <v>5410013124405</v>
          </cell>
          <cell r="E50">
            <v>5410013124412</v>
          </cell>
          <cell r="F50" t="str">
            <v>NEW</v>
          </cell>
          <cell r="G50" t="str">
            <v>NEW</v>
          </cell>
          <cell r="H50" t="str">
            <v>SPA CITRON 6X1250 PET</v>
          </cell>
          <cell r="I50">
            <v>7.5</v>
          </cell>
          <cell r="J50">
            <v>6</v>
          </cell>
          <cell r="K50" t="str">
            <v>SB110</v>
          </cell>
          <cell r="L50">
            <v>1250</v>
          </cell>
          <cell r="M50" t="str">
            <v>PTB</v>
          </cell>
          <cell r="N50">
            <v>1.7999999999999999E-2</v>
          </cell>
          <cell r="O50">
            <v>8.4090000000000007</v>
          </cell>
          <cell r="P50">
            <v>8.2890000000000015</v>
          </cell>
          <cell r="Q50">
            <v>0.66200000000000003</v>
          </cell>
          <cell r="R50">
            <v>1.7999999999999999E-2</v>
          </cell>
        </row>
        <row r="51">
          <cell r="A51" t="str">
            <v>1410AG</v>
          </cell>
          <cell r="B51" t="str">
            <v>1410NL</v>
          </cell>
          <cell r="C51" t="str">
            <v>SFRU C 0500 PET</v>
          </cell>
          <cell r="D51">
            <v>5410013122654</v>
          </cell>
          <cell r="E51">
            <v>5410013122661</v>
          </cell>
          <cell r="F51" t="str">
            <v>NEW</v>
          </cell>
          <cell r="G51" t="str">
            <v>NEW</v>
          </cell>
          <cell r="H51" t="str">
            <v>SPA CITRON 6X500 PET</v>
          </cell>
          <cell r="I51">
            <v>3</v>
          </cell>
          <cell r="J51">
            <v>6</v>
          </cell>
          <cell r="K51" t="str">
            <v>SB110</v>
          </cell>
          <cell r="L51">
            <v>500</v>
          </cell>
          <cell r="M51" t="str">
            <v>PTS</v>
          </cell>
          <cell r="N51">
            <v>9.4E-2</v>
          </cell>
          <cell r="O51">
            <v>5.3689999999999998</v>
          </cell>
          <cell r="P51">
            <v>5.3689999999999998</v>
          </cell>
          <cell r="Q51">
            <v>0.26500000000000001</v>
          </cell>
          <cell r="R51">
            <v>9.4E-2</v>
          </cell>
        </row>
        <row r="52">
          <cell r="A52" t="str">
            <v>1413AG</v>
          </cell>
          <cell r="B52" t="str">
            <v>1413AG</v>
          </cell>
          <cell r="C52" t="str">
            <v>SFRU C 0250 RGB</v>
          </cell>
          <cell r="D52">
            <v>54087057</v>
          </cell>
          <cell r="E52">
            <v>5410013123897</v>
          </cell>
          <cell r="F52">
            <v>54087057</v>
          </cell>
          <cell r="G52">
            <v>5410013123897</v>
          </cell>
          <cell r="H52" t="str">
            <v>SPA CITRON 28X250 GLAS</v>
          </cell>
          <cell r="I52">
            <v>7</v>
          </cell>
          <cell r="J52">
            <v>28</v>
          </cell>
          <cell r="K52" t="str">
            <v>SB110</v>
          </cell>
          <cell r="L52">
            <v>250</v>
          </cell>
          <cell r="M52" t="str">
            <v>GLS</v>
          </cell>
          <cell r="N52">
            <v>1.0999999999999999E-2</v>
          </cell>
          <cell r="O52">
            <v>12.488</v>
          </cell>
          <cell r="P52">
            <v>12.488</v>
          </cell>
          <cell r="Q52">
            <v>0.61799999999999999</v>
          </cell>
          <cell r="R52">
            <v>1.0999999999999999E-2</v>
          </cell>
        </row>
        <row r="53">
          <cell r="A53" t="str">
            <v>1414AG</v>
          </cell>
          <cell r="B53" t="str">
            <v>1414NL</v>
          </cell>
          <cell r="C53" t="str">
            <v>SFRU C 1250 PET</v>
          </cell>
          <cell r="D53">
            <v>5410013149002</v>
          </cell>
          <cell r="E53">
            <v>5410013149019</v>
          </cell>
          <cell r="F53" t="str">
            <v>NEW</v>
          </cell>
          <cell r="G53" t="str">
            <v>NEW</v>
          </cell>
          <cell r="H53" t="str">
            <v>SPA LEM-CACTUS 6X1250 PET</v>
          </cell>
          <cell r="I53">
            <v>7.5</v>
          </cell>
          <cell r="J53">
            <v>6</v>
          </cell>
          <cell r="K53" t="str">
            <v>SB110</v>
          </cell>
          <cell r="L53">
            <v>1250</v>
          </cell>
          <cell r="M53" t="str">
            <v>PTB</v>
          </cell>
          <cell r="N53">
            <v>1.7999999999999999E-2</v>
          </cell>
          <cell r="O53">
            <v>8.4090000000000007</v>
          </cell>
          <cell r="P53">
            <v>8.2890000000000015</v>
          </cell>
          <cell r="Q53">
            <v>0.66200000000000003</v>
          </cell>
          <cell r="R53">
            <v>1.7999999999999999E-2</v>
          </cell>
        </row>
        <row r="54">
          <cell r="A54" t="str">
            <v>1417AG</v>
          </cell>
          <cell r="B54" t="str">
            <v>1417NL</v>
          </cell>
          <cell r="C54" t="str">
            <v>SFRU C 0500 PET</v>
          </cell>
          <cell r="D54">
            <v>5410013147657</v>
          </cell>
          <cell r="E54">
            <v>5410013147664</v>
          </cell>
          <cell r="F54" t="str">
            <v>NEW</v>
          </cell>
          <cell r="G54" t="str">
            <v>NEW</v>
          </cell>
          <cell r="H54" t="str">
            <v>SPA LEM-CACTUS 6X500 PET</v>
          </cell>
          <cell r="I54">
            <v>3</v>
          </cell>
          <cell r="J54">
            <v>6</v>
          </cell>
          <cell r="K54" t="str">
            <v>SB110</v>
          </cell>
          <cell r="L54">
            <v>500</v>
          </cell>
          <cell r="M54" t="str">
            <v>PTS</v>
          </cell>
          <cell r="N54">
            <v>9.4E-2</v>
          </cell>
          <cell r="O54">
            <v>5.3689999999999998</v>
          </cell>
          <cell r="P54">
            <v>5.3689999999999998</v>
          </cell>
          <cell r="Q54">
            <v>0.26500000000000001</v>
          </cell>
          <cell r="R54">
            <v>9.4E-2</v>
          </cell>
        </row>
        <row r="55">
          <cell r="A55" t="str">
            <v>1421AG</v>
          </cell>
          <cell r="B55" t="str">
            <v>1421NL</v>
          </cell>
          <cell r="C55" t="str">
            <v>SFRU C 1250 PET</v>
          </cell>
          <cell r="D55">
            <v>5410013144205</v>
          </cell>
          <cell r="E55">
            <v>5410013144212</v>
          </cell>
          <cell r="F55" t="str">
            <v>NEW</v>
          </cell>
          <cell r="G55" t="str">
            <v>NEW</v>
          </cell>
          <cell r="H55" t="str">
            <v>SPA ORANGE 6X1250 PET</v>
          </cell>
          <cell r="I55">
            <v>7.5</v>
          </cell>
          <cell r="J55">
            <v>6</v>
          </cell>
          <cell r="K55" t="str">
            <v>SB110</v>
          </cell>
          <cell r="L55">
            <v>1250</v>
          </cell>
          <cell r="M55" t="str">
            <v>PTB</v>
          </cell>
          <cell r="N55">
            <v>1.7999999999999999E-2</v>
          </cell>
          <cell r="O55">
            <v>8.4090000000000007</v>
          </cell>
          <cell r="P55">
            <v>8.2890000000000015</v>
          </cell>
          <cell r="Q55">
            <v>0.66200000000000003</v>
          </cell>
          <cell r="R55">
            <v>1.7999999999999999E-2</v>
          </cell>
        </row>
        <row r="56">
          <cell r="A56" t="str">
            <v>1424AG</v>
          </cell>
          <cell r="B56" t="str">
            <v>1424NL</v>
          </cell>
          <cell r="C56" t="str">
            <v>SFRU C 0500 PET</v>
          </cell>
          <cell r="D56">
            <v>5410013139256</v>
          </cell>
          <cell r="E56">
            <v>5410013139263</v>
          </cell>
          <cell r="F56" t="str">
            <v>NEW</v>
          </cell>
          <cell r="G56" t="str">
            <v>NEW</v>
          </cell>
          <cell r="H56" t="str">
            <v>SPA ORANGE 6X500 PET</v>
          </cell>
          <cell r="I56">
            <v>3</v>
          </cell>
          <cell r="J56">
            <v>6</v>
          </cell>
          <cell r="K56" t="str">
            <v>SB110</v>
          </cell>
          <cell r="L56">
            <v>500</v>
          </cell>
          <cell r="M56" t="str">
            <v>PTS</v>
          </cell>
          <cell r="N56">
            <v>9.4E-2</v>
          </cell>
          <cell r="O56">
            <v>5.3689999999999998</v>
          </cell>
          <cell r="P56">
            <v>5.3689999999999998</v>
          </cell>
          <cell r="Q56">
            <v>0.26500000000000001</v>
          </cell>
          <cell r="R56">
            <v>9.4E-2</v>
          </cell>
        </row>
        <row r="57">
          <cell r="A57" t="str">
            <v>1433AG</v>
          </cell>
          <cell r="B57" t="str">
            <v>1433NL</v>
          </cell>
          <cell r="C57" t="str">
            <v>SFRU C 1250 PET</v>
          </cell>
          <cell r="D57">
            <v>5410013183204</v>
          </cell>
          <cell r="E57">
            <v>5410013183211</v>
          </cell>
          <cell r="F57" t="str">
            <v>NEW</v>
          </cell>
          <cell r="G57" t="str">
            <v>NEW</v>
          </cell>
          <cell r="H57" t="str">
            <v>SPA CITRUS FRUIT 6X1250 PET</v>
          </cell>
          <cell r="I57">
            <v>7.5</v>
          </cell>
          <cell r="J57">
            <v>6</v>
          </cell>
          <cell r="K57" t="str">
            <v>SB110</v>
          </cell>
          <cell r="L57">
            <v>1250</v>
          </cell>
          <cell r="M57" t="str">
            <v>PTB</v>
          </cell>
          <cell r="N57">
            <v>1.7999999999999999E-2</v>
          </cell>
          <cell r="O57">
            <v>8.4090000000000007</v>
          </cell>
          <cell r="P57">
            <v>8.2890000000000015</v>
          </cell>
          <cell r="Q57">
            <v>0.66200000000000003</v>
          </cell>
          <cell r="R57">
            <v>1.7999999999999999E-2</v>
          </cell>
        </row>
        <row r="58">
          <cell r="A58" t="str">
            <v>1435AG</v>
          </cell>
          <cell r="B58" t="str">
            <v>1435NL</v>
          </cell>
          <cell r="C58" t="str">
            <v>SFRU C 0500 PET</v>
          </cell>
          <cell r="D58">
            <v>5410013159001</v>
          </cell>
          <cell r="E58">
            <v>5410013159018</v>
          </cell>
          <cell r="F58" t="str">
            <v>NEW</v>
          </cell>
          <cell r="G58" t="str">
            <v>NEW</v>
          </cell>
          <cell r="H58" t="str">
            <v>SPA CITRUS FRUIT 6X500 PET</v>
          </cell>
          <cell r="I58">
            <v>3</v>
          </cell>
          <cell r="J58">
            <v>6</v>
          </cell>
          <cell r="K58" t="str">
            <v>SB110</v>
          </cell>
          <cell r="L58">
            <v>500</v>
          </cell>
          <cell r="M58" t="str">
            <v>PTS</v>
          </cell>
          <cell r="N58">
            <v>9.4E-2</v>
          </cell>
          <cell r="O58">
            <v>5.3689999999999998</v>
          </cell>
          <cell r="P58">
            <v>5.3689999999999998</v>
          </cell>
          <cell r="Q58">
            <v>0.26500000000000001</v>
          </cell>
          <cell r="R58">
            <v>9.4E-2</v>
          </cell>
        </row>
        <row r="59">
          <cell r="A59" t="str">
            <v>1515AG</v>
          </cell>
          <cell r="B59" t="str">
            <v>1515NL</v>
          </cell>
          <cell r="C59" t="str">
            <v>SFRU C 1250 PET</v>
          </cell>
          <cell r="D59">
            <v>5410013164661</v>
          </cell>
          <cell r="E59">
            <v>5410013164678</v>
          </cell>
          <cell r="F59" t="str">
            <v>NEW</v>
          </cell>
          <cell r="G59" t="str">
            <v>NEW</v>
          </cell>
          <cell r="H59" t="str">
            <v>SPA APPLE-KIWI 6X1250PET B9</v>
          </cell>
          <cell r="I59">
            <v>7.5</v>
          </cell>
          <cell r="J59">
            <v>6</v>
          </cell>
          <cell r="K59" t="str">
            <v>SB110</v>
          </cell>
          <cell r="L59">
            <v>1250</v>
          </cell>
          <cell r="M59" t="str">
            <v>PTB</v>
          </cell>
          <cell r="N59">
            <v>1.7999999999999999E-2</v>
          </cell>
          <cell r="O59">
            <v>8.4090000000000007</v>
          </cell>
          <cell r="P59">
            <v>8.2890000000000015</v>
          </cell>
          <cell r="Q59">
            <v>0.66200000000000003</v>
          </cell>
          <cell r="R59">
            <v>1.7999999999999999E-2</v>
          </cell>
        </row>
        <row r="60">
          <cell r="A60" t="str">
            <v>1517AG</v>
          </cell>
          <cell r="B60" t="str">
            <v>1517NL</v>
          </cell>
          <cell r="C60" t="str">
            <v>SFRU C 1250 PET</v>
          </cell>
          <cell r="D60">
            <v>5410013164166</v>
          </cell>
          <cell r="E60">
            <v>5410013164173</v>
          </cell>
          <cell r="F60" t="str">
            <v>NEW</v>
          </cell>
          <cell r="G60" t="str">
            <v>NEW</v>
          </cell>
          <cell r="H60" t="str">
            <v>SPA RAS-RED 6X1250PET B9</v>
          </cell>
          <cell r="I60">
            <v>7.5</v>
          </cell>
          <cell r="J60">
            <v>6</v>
          </cell>
          <cell r="K60" t="str">
            <v>SB110</v>
          </cell>
          <cell r="L60">
            <v>1250</v>
          </cell>
          <cell r="M60" t="str">
            <v>PTB</v>
          </cell>
          <cell r="N60">
            <v>1.7999999999999999E-2</v>
          </cell>
          <cell r="O60">
            <v>8.4090000000000007</v>
          </cell>
          <cell r="P60">
            <v>8.2890000000000015</v>
          </cell>
          <cell r="Q60">
            <v>0.66200000000000003</v>
          </cell>
          <cell r="R60">
            <v>1.7999999999999999E-2</v>
          </cell>
        </row>
        <row r="61">
          <cell r="A61" t="str">
            <v>1557AG</v>
          </cell>
          <cell r="B61" t="str">
            <v>1557NL</v>
          </cell>
          <cell r="C61" t="str">
            <v>SLEM MIX PET</v>
          </cell>
          <cell r="D61">
            <v>5410013138501</v>
          </cell>
          <cell r="E61">
            <v>5410013138501</v>
          </cell>
          <cell r="F61" t="str">
            <v>NEW</v>
          </cell>
          <cell r="G61" t="str">
            <v>NEW</v>
          </cell>
          <cell r="H61" t="str">
            <v>SPA LIMO DOLLY MIX  144X1000/1250PET</v>
          </cell>
          <cell r="I61">
            <v>165</v>
          </cell>
          <cell r="J61">
            <v>1</v>
          </cell>
          <cell r="K61" t="str">
            <v>SB110/SB113</v>
          </cell>
          <cell r="L61">
            <v>165000</v>
          </cell>
          <cell r="M61" t="str">
            <v>PTB</v>
          </cell>
          <cell r="N61">
            <v>0.33300000000000002</v>
          </cell>
          <cell r="O61">
            <v>191.16300000000001</v>
          </cell>
          <cell r="P61">
            <v>188.28300000000002</v>
          </cell>
          <cell r="Q61">
            <v>14.569500000000001</v>
          </cell>
          <cell r="R61">
            <v>0.33300000000000002</v>
          </cell>
        </row>
        <row r="62">
          <cell r="A62" t="str">
            <v>LIMO KZV</v>
          </cell>
          <cell r="F62" t="e">
            <v>#N/A</v>
          </cell>
          <cell r="G62" t="e">
            <v>#N/A</v>
          </cell>
          <cell r="L62">
            <v>0</v>
          </cell>
          <cell r="O62">
            <v>0</v>
          </cell>
          <cell r="P62" t="e">
            <v>#N/A</v>
          </cell>
        </row>
        <row r="63">
          <cell r="A63" t="str">
            <v>1462AG</v>
          </cell>
          <cell r="B63" t="str">
            <v>1462NL</v>
          </cell>
          <cell r="C63" t="str">
            <v>SDUO S 1000 PET</v>
          </cell>
          <cell r="D63">
            <v>5410013150749</v>
          </cell>
          <cell r="E63">
            <v>5410013150756</v>
          </cell>
          <cell r="F63" t="str">
            <v>NEW</v>
          </cell>
          <cell r="G63" t="str">
            <v>NEW</v>
          </cell>
          <cell r="H63" t="str">
            <v>SPA DUO STRW-WMEL 6X1000PET</v>
          </cell>
          <cell r="I63">
            <v>6</v>
          </cell>
          <cell r="J63">
            <v>6</v>
          </cell>
          <cell r="K63" t="str">
            <v>SB113</v>
          </cell>
          <cell r="L63">
            <v>1000</v>
          </cell>
          <cell r="M63" t="str">
            <v>PTB</v>
          </cell>
          <cell r="N63">
            <v>1.7000000000000001E-2</v>
          </cell>
          <cell r="O63">
            <v>7.3440000000000003</v>
          </cell>
          <cell r="P63">
            <v>7.2240000000000002</v>
          </cell>
          <cell r="Q63">
            <v>0.53</v>
          </cell>
          <cell r="R63">
            <v>1.7000000000000001E-2</v>
          </cell>
        </row>
        <row r="64">
          <cell r="A64" t="str">
            <v>1464AG</v>
          </cell>
          <cell r="B64" t="str">
            <v>1464NL</v>
          </cell>
          <cell r="C64" t="str">
            <v>SDUO S 1000 PET</v>
          </cell>
          <cell r="D64">
            <v>5410013152101</v>
          </cell>
          <cell r="E64">
            <v>5410013152118</v>
          </cell>
          <cell r="F64" t="str">
            <v>NEW</v>
          </cell>
          <cell r="G64" t="str">
            <v>NEW</v>
          </cell>
          <cell r="H64" t="str">
            <v>SPA DUO BLACKBERRY RASPBERRY 6X1000 PET</v>
          </cell>
          <cell r="I64">
            <v>6</v>
          </cell>
          <cell r="J64">
            <v>6</v>
          </cell>
          <cell r="K64" t="str">
            <v>SB113</v>
          </cell>
          <cell r="L64">
            <v>1000</v>
          </cell>
          <cell r="M64" t="str">
            <v>PTB</v>
          </cell>
          <cell r="N64">
            <v>1.7000000000000001E-2</v>
          </cell>
          <cell r="O64">
            <v>7.3440000000000003</v>
          </cell>
          <cell r="P64">
            <v>7.2240000000000002</v>
          </cell>
          <cell r="Q64">
            <v>0.53</v>
          </cell>
          <cell r="R64">
            <v>1.7000000000000001E-2</v>
          </cell>
        </row>
        <row r="65">
          <cell r="A65" t="str">
            <v>1487AG</v>
          </cell>
          <cell r="B65" t="str">
            <v>1487NL</v>
          </cell>
          <cell r="C65" t="str">
            <v>SDUO S 1000 PET</v>
          </cell>
          <cell r="D65">
            <v>5410013163145</v>
          </cell>
          <cell r="E65">
            <v>5410013163152</v>
          </cell>
          <cell r="F65" t="str">
            <v>NEW</v>
          </cell>
          <cell r="G65" t="str">
            <v>NEW</v>
          </cell>
          <cell r="H65" t="str">
            <v>SPA DUO PEACH APPLE 6X1000PET</v>
          </cell>
          <cell r="I65">
            <v>6</v>
          </cell>
          <cell r="J65">
            <v>6</v>
          </cell>
          <cell r="K65" t="str">
            <v>SB113</v>
          </cell>
          <cell r="L65">
            <v>1000</v>
          </cell>
          <cell r="M65" t="str">
            <v>PTB</v>
          </cell>
          <cell r="N65">
            <v>1.7000000000000001E-2</v>
          </cell>
          <cell r="O65">
            <v>7.3440000000000003</v>
          </cell>
          <cell r="P65">
            <v>7.2240000000000002</v>
          </cell>
          <cell r="Q65">
            <v>0.53</v>
          </cell>
          <cell r="R65">
            <v>1.7000000000000001E-2</v>
          </cell>
        </row>
        <row r="66">
          <cell r="A66" t="str">
            <v>1467AG</v>
          </cell>
          <cell r="B66" t="str">
            <v>1467NL</v>
          </cell>
          <cell r="C66" t="str">
            <v>SDUO S 0500 PET</v>
          </cell>
          <cell r="D66">
            <v>5410013150923</v>
          </cell>
          <cell r="E66">
            <v>5410013150930</v>
          </cell>
          <cell r="F66" t="str">
            <v>NEW</v>
          </cell>
          <cell r="G66" t="str">
            <v>NEW</v>
          </cell>
          <cell r="H66" t="str">
            <v>SPA DUO STRW-WMEL 6X 500PET</v>
          </cell>
          <cell r="I66">
            <v>3</v>
          </cell>
          <cell r="J66">
            <v>6</v>
          </cell>
          <cell r="K66" t="str">
            <v>SB113</v>
          </cell>
          <cell r="L66">
            <v>500</v>
          </cell>
          <cell r="M66" t="str">
            <v>PTS</v>
          </cell>
          <cell r="N66">
            <v>9.6000000000000002E-2</v>
          </cell>
          <cell r="O66">
            <v>5.3689999999999998</v>
          </cell>
          <cell r="P66">
            <v>5.3689999999999998</v>
          </cell>
          <cell r="Q66">
            <v>0.26500000000000001</v>
          </cell>
          <cell r="R66">
            <v>9.6000000000000002E-2</v>
          </cell>
        </row>
        <row r="67">
          <cell r="A67" t="str">
            <v>1468AG</v>
          </cell>
          <cell r="B67" t="str">
            <v>1468NL</v>
          </cell>
          <cell r="C67" t="str">
            <v>SDUO S 0500 PET</v>
          </cell>
          <cell r="D67">
            <v>5410013152309</v>
          </cell>
          <cell r="E67">
            <v>5410013152316</v>
          </cell>
          <cell r="F67" t="str">
            <v>NEW</v>
          </cell>
          <cell r="G67" t="str">
            <v>NEW</v>
          </cell>
          <cell r="H67" t="str">
            <v>SPA DUO BLACKBERRY RASPBERRY 6X500 PET</v>
          </cell>
          <cell r="I67">
            <v>3</v>
          </cell>
          <cell r="J67">
            <v>6</v>
          </cell>
          <cell r="K67" t="str">
            <v>SB113</v>
          </cell>
          <cell r="L67">
            <v>500</v>
          </cell>
          <cell r="M67" t="str">
            <v>PTS</v>
          </cell>
          <cell r="N67">
            <v>9.6000000000000002E-2</v>
          </cell>
          <cell r="O67">
            <v>5.3689999999999998</v>
          </cell>
          <cell r="P67">
            <v>5.3689999999999998</v>
          </cell>
          <cell r="Q67">
            <v>0.26500000000000001</v>
          </cell>
          <cell r="R67">
            <v>9.6000000000000002E-2</v>
          </cell>
        </row>
        <row r="68">
          <cell r="A68" t="str">
            <v>BRU KZH</v>
          </cell>
          <cell r="F68" t="e">
            <v>#N/A</v>
          </cell>
          <cell r="G68" t="e">
            <v>#N/A</v>
          </cell>
          <cell r="L68">
            <v>0</v>
          </cell>
          <cell r="O68">
            <v>0</v>
          </cell>
          <cell r="P68" t="e">
            <v>#N/A</v>
          </cell>
        </row>
        <row r="69">
          <cell r="A69" t="str">
            <v>3003AG</v>
          </cell>
          <cell r="B69" t="str">
            <v>3003AG</v>
          </cell>
          <cell r="C69" t="str">
            <v>BRU CS 0250 RGB</v>
          </cell>
          <cell r="D69">
            <v>54087132</v>
          </cell>
          <cell r="E69">
            <v>5410013302018</v>
          </cell>
          <cell r="F69">
            <v>54087132</v>
          </cell>
          <cell r="G69">
            <v>5410013302018</v>
          </cell>
          <cell r="H69" t="str">
            <v>BRU KZH 24X250 GLAS</v>
          </cell>
          <cell r="I69">
            <v>6</v>
          </cell>
          <cell r="J69">
            <v>24</v>
          </cell>
          <cell r="K69" t="str">
            <v>SB301</v>
          </cell>
          <cell r="L69">
            <v>250</v>
          </cell>
          <cell r="M69" t="str">
            <v>GLS</v>
          </cell>
          <cell r="N69">
            <v>1.0999999999999999E-2</v>
          </cell>
          <cell r="O69">
            <v>8.0280000000000005</v>
          </cell>
          <cell r="P69">
            <v>8.0280000000000005</v>
          </cell>
          <cell r="Q69">
            <v>0.53</v>
          </cell>
          <cell r="R69">
            <v>1.0999999999999999E-2</v>
          </cell>
        </row>
        <row r="70">
          <cell r="A70" t="str">
            <v>3012AG</v>
          </cell>
          <cell r="B70" t="str">
            <v>3012AG</v>
          </cell>
          <cell r="C70" t="str">
            <v>BRU CS 0750 GOW</v>
          </cell>
          <cell r="D70">
            <v>5410013326502</v>
          </cell>
          <cell r="E70">
            <v>5410013326519</v>
          </cell>
          <cell r="F70">
            <v>5410013326502</v>
          </cell>
          <cell r="G70">
            <v>5410013326519</v>
          </cell>
          <cell r="H70" t="str">
            <v>BRU KZH 12X750 GLAS OW</v>
          </cell>
          <cell r="I70">
            <v>9</v>
          </cell>
          <cell r="J70">
            <v>12</v>
          </cell>
          <cell r="K70" t="str">
            <v>SB301</v>
          </cell>
          <cell r="L70">
            <v>750</v>
          </cell>
          <cell r="M70" t="str">
            <v>GLS</v>
          </cell>
          <cell r="N70">
            <v>0.41399999999999998</v>
          </cell>
          <cell r="O70">
            <v>12.064</v>
          </cell>
          <cell r="P70">
            <v>12.064</v>
          </cell>
          <cell r="Q70">
            <v>0.79500000000000004</v>
          </cell>
          <cell r="R70">
            <v>0.41399999999999998</v>
          </cell>
        </row>
        <row r="71">
          <cell r="A71" t="str">
            <v>3058AG</v>
          </cell>
          <cell r="B71" t="str">
            <v>3058AG</v>
          </cell>
          <cell r="C71" t="str">
            <v>BRU CS 0750 RGB</v>
          </cell>
          <cell r="D71">
            <v>5410013379508</v>
          </cell>
          <cell r="E71">
            <v>5410013379515</v>
          </cell>
          <cell r="F71">
            <v>5410013379508</v>
          </cell>
          <cell r="G71">
            <v>5410013379515</v>
          </cell>
          <cell r="H71" t="str">
            <v>BRU KZH 6X750 GLAS</v>
          </cell>
          <cell r="I71">
            <v>4.5</v>
          </cell>
          <cell r="J71">
            <v>6</v>
          </cell>
          <cell r="K71" t="str">
            <v>SB301</v>
          </cell>
          <cell r="L71">
            <v>750</v>
          </cell>
          <cell r="M71" t="str">
            <v>GLS</v>
          </cell>
          <cell r="N71">
            <v>1.2E-2</v>
          </cell>
          <cell r="O71">
            <v>6.032</v>
          </cell>
          <cell r="P71">
            <v>6.032</v>
          </cell>
          <cell r="Q71">
            <v>0.39700000000000002</v>
          </cell>
          <cell r="R71">
            <v>1.2E-2</v>
          </cell>
        </row>
        <row r="72">
          <cell r="A72" t="str">
            <v>3021AG</v>
          </cell>
          <cell r="B72" t="str">
            <v>3021AG</v>
          </cell>
          <cell r="C72" t="str">
            <v>BRU CS 1000 RGB</v>
          </cell>
          <cell r="D72">
            <v>5410013306009</v>
          </cell>
          <cell r="E72">
            <v>5410013306108</v>
          </cell>
          <cell r="F72">
            <v>5410013306009</v>
          </cell>
          <cell r="G72">
            <v>5410013306108</v>
          </cell>
          <cell r="H72" t="str">
            <v>BRU KZH 6X1000 GLAS</v>
          </cell>
          <cell r="I72">
            <v>6</v>
          </cell>
          <cell r="J72">
            <v>6</v>
          </cell>
          <cell r="K72" t="str">
            <v>SB301</v>
          </cell>
          <cell r="L72">
            <v>1000</v>
          </cell>
          <cell r="M72" t="str">
            <v>GLB</v>
          </cell>
          <cell r="N72">
            <v>8.9999999999999993E-3</v>
          </cell>
          <cell r="O72">
            <v>4.4139999999999997</v>
          </cell>
          <cell r="P72">
            <v>4.4139999999999997</v>
          </cell>
          <cell r="Q72">
            <v>0.53</v>
          </cell>
          <cell r="R72">
            <v>8.9999999999999993E-3</v>
          </cell>
        </row>
        <row r="73">
          <cell r="A73" t="str">
            <v>3052AG</v>
          </cell>
          <cell r="B73" t="str">
            <v>3052AG</v>
          </cell>
          <cell r="C73" t="str">
            <v>BRU CS 0500 RGB</v>
          </cell>
          <cell r="D73">
            <v>5410013307006</v>
          </cell>
          <cell r="E73">
            <v>5410013307235</v>
          </cell>
          <cell r="F73">
            <v>5410013307006</v>
          </cell>
          <cell r="G73">
            <v>5410013307235</v>
          </cell>
          <cell r="H73" t="str">
            <v>BRU KZH 18X 500GLA</v>
          </cell>
          <cell r="I73">
            <v>9</v>
          </cell>
          <cell r="J73">
            <v>18</v>
          </cell>
          <cell r="K73" t="str">
            <v>SB301</v>
          </cell>
          <cell r="L73">
            <v>500</v>
          </cell>
          <cell r="M73" t="str">
            <v>GLS</v>
          </cell>
          <cell r="N73">
            <v>1.6E-2</v>
          </cell>
          <cell r="O73">
            <v>11.743</v>
          </cell>
          <cell r="P73">
            <v>11.743</v>
          </cell>
          <cell r="Q73">
            <v>0.79500000000000004</v>
          </cell>
          <cell r="R73">
            <v>1.6E-2</v>
          </cell>
        </row>
        <row r="74">
          <cell r="A74" t="str">
            <v>BRU KZV</v>
          </cell>
          <cell r="F74" t="e">
            <v>#N/A</v>
          </cell>
          <cell r="G74" t="e">
            <v>#N/A</v>
          </cell>
          <cell r="L74">
            <v>0</v>
          </cell>
          <cell r="O74">
            <v>0</v>
          </cell>
          <cell r="P74" t="e">
            <v>#N/A</v>
          </cell>
        </row>
        <row r="75">
          <cell r="A75" t="str">
            <v>3027AG</v>
          </cell>
          <cell r="B75" t="str">
            <v>3027AG</v>
          </cell>
          <cell r="C75" t="str">
            <v>BRU S 1000 RGB</v>
          </cell>
          <cell r="D75">
            <v>5410013340508</v>
          </cell>
          <cell r="E75">
            <v>5410013340515</v>
          </cell>
          <cell r="F75">
            <v>5410013340508</v>
          </cell>
          <cell r="G75">
            <v>5410013340515</v>
          </cell>
          <cell r="H75" t="str">
            <v>BRU KZV 6X1000 GLAS</v>
          </cell>
          <cell r="I75">
            <v>6</v>
          </cell>
          <cell r="J75">
            <v>6</v>
          </cell>
          <cell r="K75" t="str">
            <v>SB302</v>
          </cell>
          <cell r="L75">
            <v>1000</v>
          </cell>
          <cell r="M75" t="str">
            <v>GLB</v>
          </cell>
          <cell r="N75">
            <v>8.9999999999999993E-3</v>
          </cell>
          <cell r="O75">
            <v>4.4139999999999997</v>
          </cell>
          <cell r="P75">
            <v>4.4139999999999997</v>
          </cell>
          <cell r="Q75">
            <v>0.53</v>
          </cell>
          <cell r="R75">
            <v>8.9999999999999993E-3</v>
          </cell>
        </row>
        <row r="76">
          <cell r="A76" t="str">
            <v>3033AG</v>
          </cell>
          <cell r="B76" t="str">
            <v>3033AG</v>
          </cell>
          <cell r="C76" t="str">
            <v>BRU S 0750 GOW</v>
          </cell>
          <cell r="D76">
            <v>5410013342007</v>
          </cell>
          <cell r="E76">
            <v>5410013342014</v>
          </cell>
          <cell r="F76">
            <v>5410013342007</v>
          </cell>
          <cell r="G76">
            <v>5410013342014</v>
          </cell>
          <cell r="H76" t="str">
            <v>BRU KZV 12X750 GLAS OW</v>
          </cell>
          <cell r="I76">
            <v>9</v>
          </cell>
          <cell r="J76">
            <v>12</v>
          </cell>
          <cell r="K76" t="str">
            <v>SB302</v>
          </cell>
          <cell r="L76">
            <v>750</v>
          </cell>
          <cell r="M76" t="str">
            <v>GLS</v>
          </cell>
          <cell r="N76">
            <v>0.41399999999999998</v>
          </cell>
          <cell r="O76">
            <v>12.064</v>
          </cell>
          <cell r="P76">
            <v>12.064</v>
          </cell>
          <cell r="Q76">
            <v>0.79500000000000004</v>
          </cell>
          <cell r="R76">
            <v>0.41399999999999998</v>
          </cell>
        </row>
        <row r="77">
          <cell r="A77" t="str">
            <v>3057AG</v>
          </cell>
          <cell r="B77" t="str">
            <v>3057AG</v>
          </cell>
          <cell r="C77" t="str">
            <v>BRU S 0750 RGB</v>
          </cell>
          <cell r="D77">
            <v>5410013380504</v>
          </cell>
          <cell r="E77">
            <v>5410013380511</v>
          </cell>
          <cell r="F77">
            <v>5410013380504</v>
          </cell>
          <cell r="G77">
            <v>5410013380511</v>
          </cell>
          <cell r="H77" t="str">
            <v>BRU KZV 6X750 GLAS</v>
          </cell>
          <cell r="I77">
            <v>4.5</v>
          </cell>
          <cell r="J77">
            <v>6</v>
          </cell>
          <cell r="K77" t="str">
            <v>SB302</v>
          </cell>
          <cell r="L77">
            <v>750</v>
          </cell>
          <cell r="M77" t="str">
            <v>GLS</v>
          </cell>
          <cell r="N77">
            <v>1.2E-2</v>
          </cell>
          <cell r="O77">
            <v>6.032</v>
          </cell>
          <cell r="P77">
            <v>6.032</v>
          </cell>
          <cell r="Q77">
            <v>0.39700000000000002</v>
          </cell>
          <cell r="R77">
            <v>1.2E-2</v>
          </cell>
        </row>
        <row r="78">
          <cell r="A78" t="str">
            <v>3038AG</v>
          </cell>
          <cell r="B78" t="str">
            <v>3038AG</v>
          </cell>
          <cell r="C78" t="str">
            <v>BRU S 0250 RGB</v>
          </cell>
          <cell r="D78">
            <v>54087187</v>
          </cell>
          <cell r="E78">
            <v>5410013343011</v>
          </cell>
          <cell r="F78">
            <v>54087187</v>
          </cell>
          <cell r="G78">
            <v>5410013343011</v>
          </cell>
          <cell r="H78" t="str">
            <v>BRU KZV 24X250 GLAS</v>
          </cell>
          <cell r="I78">
            <v>6</v>
          </cell>
          <cell r="J78">
            <v>24</v>
          </cell>
          <cell r="K78" t="str">
            <v>SB302</v>
          </cell>
          <cell r="L78">
            <v>250</v>
          </cell>
          <cell r="M78" t="str">
            <v>GLS</v>
          </cell>
          <cell r="N78">
            <v>1.0999999999999999E-2</v>
          </cell>
          <cell r="O78">
            <v>8.0280000000000005</v>
          </cell>
          <cell r="P78">
            <v>8.0280000000000005</v>
          </cell>
          <cell r="Q78">
            <v>0.53</v>
          </cell>
          <cell r="R78">
            <v>1.0999999999999999E-2</v>
          </cell>
        </row>
        <row r="79">
          <cell r="A79" t="str">
            <v>3053AG</v>
          </cell>
          <cell r="B79" t="str">
            <v>3053AG</v>
          </cell>
          <cell r="C79" t="str">
            <v>BRU S 0500 RGB</v>
          </cell>
          <cell r="D79">
            <v>5410013341000</v>
          </cell>
          <cell r="E79">
            <v>5410013307266</v>
          </cell>
          <cell r="F79">
            <v>5410013341000</v>
          </cell>
          <cell r="G79">
            <v>5410013307266</v>
          </cell>
          <cell r="H79" t="str">
            <v>BRU KZV 18X 500GLA</v>
          </cell>
          <cell r="I79">
            <v>9</v>
          </cell>
          <cell r="J79">
            <v>18</v>
          </cell>
          <cell r="K79" t="str">
            <v>SB302</v>
          </cell>
          <cell r="L79">
            <v>500</v>
          </cell>
          <cell r="M79" t="str">
            <v>GLS</v>
          </cell>
          <cell r="N79">
            <v>1.6E-2</v>
          </cell>
          <cell r="O79">
            <v>11.743</v>
          </cell>
          <cell r="P79">
            <v>11.743</v>
          </cell>
          <cell r="Q79">
            <v>0.79500000000000004</v>
          </cell>
          <cell r="R79">
            <v>1.6E-2</v>
          </cell>
        </row>
        <row r="80">
          <cell r="A80" t="str">
            <v>SPA TOUCH</v>
          </cell>
          <cell r="F80" t="e">
            <v>#N/A</v>
          </cell>
          <cell r="G80" t="e">
            <v>#N/A</v>
          </cell>
          <cell r="L80">
            <v>0</v>
          </cell>
          <cell r="O80">
            <v>0</v>
          </cell>
          <cell r="P80" t="e">
            <v>#N/A</v>
          </cell>
        </row>
        <row r="81">
          <cell r="A81" t="str">
            <v>1363AG</v>
          </cell>
          <cell r="B81" t="str">
            <v>1363NL</v>
          </cell>
          <cell r="C81" t="str">
            <v>STO C 1000 PET</v>
          </cell>
          <cell r="D81">
            <v>5410013153108</v>
          </cell>
          <cell r="E81">
            <v>5410013153115</v>
          </cell>
          <cell r="F81" t="str">
            <v>NEW</v>
          </cell>
          <cell r="G81" t="str">
            <v>NEW</v>
          </cell>
          <cell r="H81" t="str">
            <v>SPA TOUCH OF MINT 6X1000 PET</v>
          </cell>
          <cell r="I81">
            <v>6</v>
          </cell>
          <cell r="J81">
            <v>6</v>
          </cell>
          <cell r="K81" t="str">
            <v>SB121</v>
          </cell>
          <cell r="L81">
            <v>1000</v>
          </cell>
          <cell r="M81" t="str">
            <v>PTB</v>
          </cell>
          <cell r="N81">
            <v>1.6E-2</v>
          </cell>
          <cell r="O81">
            <v>5.5590000000000002</v>
          </cell>
          <cell r="P81">
            <v>5.4390000000000001</v>
          </cell>
          <cell r="Q81">
            <v>0.53</v>
          </cell>
          <cell r="R81">
            <v>1.6E-2</v>
          </cell>
        </row>
        <row r="82">
          <cell r="A82" t="str">
            <v>1364AG</v>
          </cell>
          <cell r="B82" t="str">
            <v>1364NL</v>
          </cell>
          <cell r="C82" t="str">
            <v>STO C 1000 PET</v>
          </cell>
          <cell r="D82">
            <v>5410013153504</v>
          </cell>
          <cell r="E82">
            <v>5410013153511</v>
          </cell>
          <cell r="F82" t="str">
            <v>NEW</v>
          </cell>
          <cell r="G82" t="str">
            <v>NEW</v>
          </cell>
          <cell r="H82" t="str">
            <v>SPA TOUCH OF LEMON 6X1000 PET</v>
          </cell>
          <cell r="I82">
            <v>6</v>
          </cell>
          <cell r="J82">
            <v>6</v>
          </cell>
          <cell r="K82" t="str">
            <v>SB121</v>
          </cell>
          <cell r="L82">
            <v>1000</v>
          </cell>
          <cell r="M82" t="str">
            <v>PTB</v>
          </cell>
          <cell r="N82">
            <v>1.6E-2</v>
          </cell>
          <cell r="O82">
            <v>5.5590000000000002</v>
          </cell>
          <cell r="P82">
            <v>5.4390000000000001</v>
          </cell>
          <cell r="Q82">
            <v>0.53</v>
          </cell>
          <cell r="R82">
            <v>1.6E-2</v>
          </cell>
        </row>
        <row r="83">
          <cell r="A83" t="str">
            <v>1384AG</v>
          </cell>
          <cell r="B83" t="str">
            <v>1384NL</v>
          </cell>
          <cell r="C83" t="str">
            <v>STO C 1000 PET</v>
          </cell>
          <cell r="D83">
            <v>5410013154013</v>
          </cell>
          <cell r="E83">
            <v>5410013154006</v>
          </cell>
          <cell r="F83" t="str">
            <v>NEW</v>
          </cell>
          <cell r="G83" t="str">
            <v>NEW</v>
          </cell>
          <cell r="H83" t="str">
            <v>SPA TOUCH OF GRAPEFRUIT 6X1000 PET</v>
          </cell>
          <cell r="I83">
            <v>6</v>
          </cell>
          <cell r="J83">
            <v>6</v>
          </cell>
          <cell r="K83" t="str">
            <v>SB121</v>
          </cell>
          <cell r="L83">
            <v>1000</v>
          </cell>
          <cell r="M83" t="str">
            <v>PTB</v>
          </cell>
          <cell r="N83">
            <v>1.6E-2</v>
          </cell>
          <cell r="O83">
            <v>5.5590000000000002</v>
          </cell>
          <cell r="P83">
            <v>5.4390000000000001</v>
          </cell>
          <cell r="Q83">
            <v>0.53</v>
          </cell>
          <cell r="R83">
            <v>1.6E-2</v>
          </cell>
        </row>
        <row r="84">
          <cell r="A84" t="str">
            <v>1385AG</v>
          </cell>
          <cell r="B84" t="str">
            <v>1385NL</v>
          </cell>
          <cell r="C84" t="str">
            <v>STO C 1000 PET</v>
          </cell>
          <cell r="D84">
            <v>5410013154518</v>
          </cell>
          <cell r="E84">
            <v>5410013154501</v>
          </cell>
          <cell r="F84" t="str">
            <v>NEW</v>
          </cell>
          <cell r="G84" t="str">
            <v>NEW</v>
          </cell>
          <cell r="H84" t="str">
            <v>SPA TOUCH OF BLACKCURRANT 6X1000 PET</v>
          </cell>
          <cell r="I84">
            <v>6</v>
          </cell>
          <cell r="J84">
            <v>6</v>
          </cell>
          <cell r="K84" t="str">
            <v>SB121</v>
          </cell>
          <cell r="L84">
            <v>1000</v>
          </cell>
          <cell r="M84" t="str">
            <v>PTB</v>
          </cell>
          <cell r="N84">
            <v>1.6E-2</v>
          </cell>
          <cell r="O84">
            <v>5.5590000000000002</v>
          </cell>
          <cell r="P84">
            <v>5.4390000000000001</v>
          </cell>
          <cell r="Q84">
            <v>0.53</v>
          </cell>
          <cell r="R84">
            <v>1.6E-2</v>
          </cell>
        </row>
        <row r="85">
          <cell r="A85" t="str">
            <v>1401AG</v>
          </cell>
          <cell r="B85" t="str">
            <v>1401NL</v>
          </cell>
          <cell r="C85" t="str">
            <v>STO C 1000 PET</v>
          </cell>
          <cell r="D85">
            <v>5410013153764</v>
          </cell>
          <cell r="E85">
            <v>5410013153757</v>
          </cell>
          <cell r="F85" t="str">
            <v>NEW</v>
          </cell>
          <cell r="G85" t="str">
            <v>NEW</v>
          </cell>
          <cell r="H85" t="str">
            <v>SPA TOUCH OF LEMON 4X1000 PET</v>
          </cell>
          <cell r="I85">
            <v>4</v>
          </cell>
          <cell r="J85">
            <v>4</v>
          </cell>
          <cell r="K85" t="str">
            <v>SB121</v>
          </cell>
          <cell r="L85">
            <v>1000</v>
          </cell>
          <cell r="M85" t="str">
            <v>PTB</v>
          </cell>
          <cell r="N85">
            <v>0.20200000000000001</v>
          </cell>
          <cell r="O85">
            <v>3.706</v>
          </cell>
          <cell r="P85">
            <v>3.6259999999999999</v>
          </cell>
          <cell r="Q85">
            <v>0.35299999999999998</v>
          </cell>
          <cell r="R85">
            <v>1.2E-2</v>
          </cell>
        </row>
        <row r="86">
          <cell r="A86" t="str">
            <v>1440AG</v>
          </cell>
          <cell r="B86" t="str">
            <v>1440NL</v>
          </cell>
          <cell r="C86" t="str">
            <v>STO C 1000 PET</v>
          </cell>
          <cell r="D86">
            <v>5410013156505</v>
          </cell>
          <cell r="E86">
            <v>5410013156512</v>
          </cell>
          <cell r="F86" t="str">
            <v>NEW</v>
          </cell>
          <cell r="G86" t="str">
            <v>NEW</v>
          </cell>
          <cell r="H86" t="str">
            <v>SPA TOUCH OF PEACH 6X1000 PET</v>
          </cell>
          <cell r="I86">
            <v>6</v>
          </cell>
          <cell r="J86">
            <v>6</v>
          </cell>
          <cell r="K86" t="str">
            <v>SB121</v>
          </cell>
          <cell r="L86">
            <v>1000</v>
          </cell>
          <cell r="M86" t="str">
            <v>PTB</v>
          </cell>
          <cell r="N86">
            <v>1.2E-2</v>
          </cell>
          <cell r="O86">
            <v>5.5590000000000002</v>
          </cell>
          <cell r="P86">
            <v>5.4390000000000001</v>
          </cell>
          <cell r="Q86">
            <v>0.53</v>
          </cell>
          <cell r="R86">
            <v>1.6E-2</v>
          </cell>
        </row>
        <row r="87">
          <cell r="A87" t="str">
            <v>1478AG</v>
          </cell>
          <cell r="B87" t="str">
            <v>1478NL</v>
          </cell>
          <cell r="C87" t="str">
            <v>STO C 1000 PET</v>
          </cell>
          <cell r="D87">
            <v>5410013160700</v>
          </cell>
          <cell r="E87">
            <v>5410013160717</v>
          </cell>
          <cell r="F87" t="str">
            <v>NEW</v>
          </cell>
          <cell r="G87" t="str">
            <v>NEW</v>
          </cell>
          <cell r="H87" t="str">
            <v>SPA TOUCH OF COCONUT 6X1000PET</v>
          </cell>
          <cell r="I87">
            <v>6</v>
          </cell>
          <cell r="J87">
            <v>6</v>
          </cell>
          <cell r="K87" t="str">
            <v>SB121</v>
          </cell>
          <cell r="L87">
            <v>1000</v>
          </cell>
          <cell r="M87" t="str">
            <v>PTB</v>
          </cell>
          <cell r="N87">
            <v>1.6E-2</v>
          </cell>
          <cell r="O87">
            <v>5.5590000000000002</v>
          </cell>
          <cell r="P87">
            <v>5.4390000000000001</v>
          </cell>
          <cell r="Q87">
            <v>0.53</v>
          </cell>
          <cell r="R87">
            <v>1.6E-2</v>
          </cell>
        </row>
        <row r="88">
          <cell r="A88" t="str">
            <v>1484AG</v>
          </cell>
          <cell r="B88" t="str">
            <v>1484NL</v>
          </cell>
          <cell r="C88" t="str">
            <v>STO C 0500 PET</v>
          </cell>
          <cell r="D88">
            <v>5410013156604</v>
          </cell>
          <cell r="E88">
            <v>5410013156611</v>
          </cell>
          <cell r="F88" t="str">
            <v>NEW</v>
          </cell>
          <cell r="G88" t="str">
            <v>NEW</v>
          </cell>
          <cell r="H88" t="str">
            <v>SPA TOUCH OF PEACH 6X500 PET</v>
          </cell>
          <cell r="I88">
            <v>3</v>
          </cell>
          <cell r="J88">
            <v>6</v>
          </cell>
          <cell r="K88" t="str">
            <v>SB121</v>
          </cell>
          <cell r="L88">
            <v>500</v>
          </cell>
          <cell r="M88" t="str">
            <v>PTS</v>
          </cell>
          <cell r="N88">
            <v>1.6E-2</v>
          </cell>
          <cell r="O88">
            <v>3.452</v>
          </cell>
          <cell r="P88">
            <v>3.452</v>
          </cell>
          <cell r="Q88">
            <v>0.26500000000000001</v>
          </cell>
          <cell r="R88">
            <v>9.4E-2</v>
          </cell>
        </row>
        <row r="89">
          <cell r="A89" t="str">
            <v>1485AG</v>
          </cell>
          <cell r="B89" t="str">
            <v>1485NL</v>
          </cell>
          <cell r="C89" t="str">
            <v>STO C 0500 PET</v>
          </cell>
          <cell r="D89">
            <v>5410013160809</v>
          </cell>
          <cell r="E89">
            <v>5410013160816</v>
          </cell>
          <cell r="F89" t="str">
            <v>NEW</v>
          </cell>
          <cell r="G89" t="str">
            <v>NEW</v>
          </cell>
          <cell r="H89" t="str">
            <v>SPA TOUCH OF COCONUT 6x500 PET</v>
          </cell>
          <cell r="I89">
            <v>3</v>
          </cell>
          <cell r="J89">
            <v>6</v>
          </cell>
          <cell r="K89" t="str">
            <v>SB121</v>
          </cell>
          <cell r="L89">
            <v>500</v>
          </cell>
          <cell r="M89" t="str">
            <v>PTS</v>
          </cell>
          <cell r="N89">
            <v>9.4E-2</v>
          </cell>
          <cell r="O89">
            <v>3.452</v>
          </cell>
          <cell r="P89">
            <v>3.452</v>
          </cell>
          <cell r="Q89">
            <v>0.26500000000000001</v>
          </cell>
          <cell r="R89">
            <v>9.4E-2</v>
          </cell>
        </row>
        <row r="90">
          <cell r="A90" t="str">
            <v>1501AG</v>
          </cell>
          <cell r="B90" t="str">
            <v>1501NL</v>
          </cell>
          <cell r="C90" t="str">
            <v>STO C 0500 PET</v>
          </cell>
          <cell r="D90">
            <v>5410013154549</v>
          </cell>
          <cell r="E90">
            <v>5410013154556</v>
          </cell>
          <cell r="F90" t="str">
            <v>NEW</v>
          </cell>
          <cell r="G90" t="str">
            <v>NEW</v>
          </cell>
          <cell r="H90" t="str">
            <v>SPA TO BLACKCURRANT  6X 500PET</v>
          </cell>
          <cell r="I90">
            <v>3</v>
          </cell>
          <cell r="J90">
            <v>6</v>
          </cell>
          <cell r="K90" t="str">
            <v>SB121</v>
          </cell>
          <cell r="L90">
            <v>500</v>
          </cell>
          <cell r="M90" t="str">
            <v>PTS</v>
          </cell>
          <cell r="N90">
            <v>9.4E-2</v>
          </cell>
          <cell r="O90">
            <v>3.452</v>
          </cell>
          <cell r="P90">
            <v>3.452</v>
          </cell>
          <cell r="Q90">
            <v>0.26500000000000001</v>
          </cell>
          <cell r="R90">
            <v>9.4E-2</v>
          </cell>
        </row>
        <row r="91">
          <cell r="A91" t="str">
            <v>1502AG</v>
          </cell>
          <cell r="B91" t="str">
            <v>1502NL</v>
          </cell>
          <cell r="C91" t="str">
            <v>STO C 0500 PET</v>
          </cell>
          <cell r="D91">
            <v>5410013154044</v>
          </cell>
          <cell r="E91">
            <v>5410013154051</v>
          </cell>
          <cell r="F91" t="str">
            <v>NEW</v>
          </cell>
          <cell r="G91" t="str">
            <v>NEW</v>
          </cell>
          <cell r="H91" t="str">
            <v>SPA TO GRAPEFRUIT  6X 500PET</v>
          </cell>
          <cell r="I91">
            <v>3</v>
          </cell>
          <cell r="J91">
            <v>6</v>
          </cell>
          <cell r="K91" t="str">
            <v>SB121</v>
          </cell>
          <cell r="L91">
            <v>500</v>
          </cell>
          <cell r="M91" t="str">
            <v>PTS</v>
          </cell>
          <cell r="N91">
            <v>9.4E-2</v>
          </cell>
          <cell r="O91">
            <v>3.452</v>
          </cell>
          <cell r="P91">
            <v>3.452</v>
          </cell>
          <cell r="Q91">
            <v>0.26500000000000001</v>
          </cell>
          <cell r="R91">
            <v>9.4E-2</v>
          </cell>
        </row>
        <row r="92">
          <cell r="A92" t="str">
            <v>1503AG</v>
          </cell>
          <cell r="B92" t="str">
            <v>1503NL</v>
          </cell>
          <cell r="C92" t="str">
            <v>STO C 0500 PET</v>
          </cell>
          <cell r="D92">
            <v>5410013153528</v>
          </cell>
          <cell r="E92">
            <v>5410013153535</v>
          </cell>
          <cell r="F92" t="str">
            <v>NEW</v>
          </cell>
          <cell r="G92" t="str">
            <v>NEW</v>
          </cell>
          <cell r="H92" t="str">
            <v>SPA TO LEMON    6X 500PET</v>
          </cell>
          <cell r="I92">
            <v>3</v>
          </cell>
          <cell r="J92">
            <v>6</v>
          </cell>
          <cell r="K92" t="str">
            <v>SB121</v>
          </cell>
          <cell r="L92">
            <v>500</v>
          </cell>
          <cell r="M92" t="str">
            <v>PTS</v>
          </cell>
          <cell r="N92">
            <v>9.4E-2</v>
          </cell>
          <cell r="O92">
            <v>3.452</v>
          </cell>
          <cell r="P92">
            <v>3.452</v>
          </cell>
          <cell r="Q92">
            <v>0.26500000000000001</v>
          </cell>
          <cell r="R92">
            <v>9.4E-2</v>
          </cell>
        </row>
        <row r="93">
          <cell r="A93" t="str">
            <v>1504AG</v>
          </cell>
          <cell r="B93" t="str">
            <v>1504NL</v>
          </cell>
          <cell r="C93" t="str">
            <v>STO C 0500 PET</v>
          </cell>
          <cell r="D93">
            <v>5410013153122</v>
          </cell>
          <cell r="E93">
            <v>5410013153139</v>
          </cell>
          <cell r="F93" t="str">
            <v>NEW</v>
          </cell>
          <cell r="G93" t="str">
            <v>NEW</v>
          </cell>
          <cell r="H93" t="str">
            <v>SPA TO MINT     6X 500PET</v>
          </cell>
          <cell r="I93">
            <v>3</v>
          </cell>
          <cell r="J93">
            <v>6</v>
          </cell>
          <cell r="K93" t="str">
            <v>SB121</v>
          </cell>
          <cell r="L93">
            <v>500</v>
          </cell>
          <cell r="M93" t="str">
            <v>PTS</v>
          </cell>
          <cell r="N93">
            <v>9.4E-2</v>
          </cell>
          <cell r="O93">
            <v>3.452</v>
          </cell>
          <cell r="P93">
            <v>3.452</v>
          </cell>
          <cell r="Q93">
            <v>0.26500000000000001</v>
          </cell>
          <cell r="R93">
            <v>9.4E-2</v>
          </cell>
        </row>
        <row r="94">
          <cell r="A94" t="str">
            <v>1526AG</v>
          </cell>
          <cell r="B94" t="str">
            <v>1526NL</v>
          </cell>
          <cell r="C94" t="str">
            <v>STO C 0500 PET</v>
          </cell>
          <cell r="D94">
            <v>5410013163602</v>
          </cell>
          <cell r="E94">
            <v>5410013163619</v>
          </cell>
          <cell r="F94" t="str">
            <v>NEW</v>
          </cell>
          <cell r="G94" t="str">
            <v>NEW</v>
          </cell>
          <cell r="H94" t="str">
            <v>SPA TO WM - KWI 6X 500PET</v>
          </cell>
          <cell r="I94">
            <v>3</v>
          </cell>
          <cell r="J94">
            <v>6</v>
          </cell>
          <cell r="K94" t="str">
            <v>SB121</v>
          </cell>
          <cell r="L94">
            <v>500</v>
          </cell>
          <cell r="M94" t="str">
            <v>PTS</v>
          </cell>
          <cell r="N94">
            <v>9.4E-2</v>
          </cell>
          <cell r="O94">
            <v>3.452</v>
          </cell>
          <cell r="P94">
            <v>3.452</v>
          </cell>
          <cell r="Q94">
            <v>0.26500000000000001</v>
          </cell>
          <cell r="R94">
            <v>9.4E-2</v>
          </cell>
        </row>
        <row r="95">
          <cell r="A95" t="str">
            <v>1486AG</v>
          </cell>
          <cell r="B95" t="str">
            <v>1486NL</v>
          </cell>
          <cell r="C95" t="str">
            <v>STO C 1000 PET</v>
          </cell>
          <cell r="D95">
            <v>5410013163800</v>
          </cell>
          <cell r="E95">
            <v>5410013163817</v>
          </cell>
          <cell r="F95" t="str">
            <v>NEW</v>
          </cell>
          <cell r="G95" t="str">
            <v>NEW</v>
          </cell>
          <cell r="H95" t="str">
            <v>SPA TO WM - KWI 6X 1000PET</v>
          </cell>
          <cell r="I95">
            <v>6</v>
          </cell>
          <cell r="J95">
            <v>6</v>
          </cell>
          <cell r="K95" t="str">
            <v>SB121</v>
          </cell>
          <cell r="L95">
            <v>1000</v>
          </cell>
          <cell r="M95" t="str">
            <v>PTB</v>
          </cell>
          <cell r="N95">
            <v>9.4E-2</v>
          </cell>
          <cell r="O95">
            <v>5.5590000000000002</v>
          </cell>
          <cell r="P95">
            <v>5.4390000000000001</v>
          </cell>
          <cell r="Q95">
            <v>0.53</v>
          </cell>
          <cell r="R95">
            <v>1.6E-2</v>
          </cell>
        </row>
        <row r="96">
          <cell r="A96" t="str">
            <v>1541AG</v>
          </cell>
          <cell r="B96" t="str">
            <v>1541NL</v>
          </cell>
          <cell r="C96" t="str">
            <v>STO C 1000 PET</v>
          </cell>
          <cell r="D96">
            <v>5410013166702</v>
          </cell>
          <cell r="E96">
            <v>5410013166719</v>
          </cell>
          <cell r="F96" t="str">
            <v>NEW</v>
          </cell>
          <cell r="G96" t="str">
            <v>NEW</v>
          </cell>
          <cell r="H96" t="str">
            <v>SPA TO PINEA GING       6X1000PET</v>
          </cell>
          <cell r="I96">
            <v>6</v>
          </cell>
          <cell r="J96">
            <v>6</v>
          </cell>
          <cell r="K96" t="str">
            <v>SB121</v>
          </cell>
          <cell r="L96">
            <v>1000</v>
          </cell>
          <cell r="M96" t="str">
            <v>PTB</v>
          </cell>
          <cell r="N96">
            <v>1.6E-2</v>
          </cell>
          <cell r="O96">
            <v>5.5590000000000002</v>
          </cell>
          <cell r="P96">
            <v>5.4390000000000001</v>
          </cell>
          <cell r="Q96">
            <v>0.53</v>
          </cell>
          <cell r="R96">
            <v>1.6E-2</v>
          </cell>
        </row>
        <row r="97">
          <cell r="A97" t="str">
            <v>1544AG</v>
          </cell>
          <cell r="B97" t="str">
            <v>1544NL</v>
          </cell>
          <cell r="C97" t="str">
            <v>STO C 0500 PET</v>
          </cell>
          <cell r="D97">
            <v>5410013166733</v>
          </cell>
          <cell r="E97">
            <v>5410013166740</v>
          </cell>
          <cell r="F97" t="str">
            <v>NEW</v>
          </cell>
          <cell r="G97" t="str">
            <v>NEW</v>
          </cell>
          <cell r="H97" t="str">
            <v>SPA TO PINEA GING     6X 500PET</v>
          </cell>
          <cell r="I97">
            <v>3</v>
          </cell>
          <cell r="J97">
            <v>6</v>
          </cell>
          <cell r="K97" t="str">
            <v>SB121</v>
          </cell>
          <cell r="L97">
            <v>500</v>
          </cell>
          <cell r="M97" t="str">
            <v>PTS</v>
          </cell>
          <cell r="N97">
            <v>1.6E-2</v>
          </cell>
          <cell r="O97">
            <v>3.452</v>
          </cell>
          <cell r="P97">
            <v>3.452</v>
          </cell>
          <cell r="Q97">
            <v>0.26500000000000001</v>
          </cell>
          <cell r="R97">
            <v>9.4E-2</v>
          </cell>
        </row>
        <row r="98">
          <cell r="A98" t="str">
            <v>1555AG</v>
          </cell>
          <cell r="B98" t="str">
            <v>1555NL</v>
          </cell>
          <cell r="C98" t="str">
            <v>STO MIX PET</v>
          </cell>
          <cell r="D98">
            <v>5410013138013</v>
          </cell>
          <cell r="E98">
            <v>5410013138013</v>
          </cell>
          <cell r="F98" t="str">
            <v>NEW</v>
          </cell>
          <cell r="G98" t="str">
            <v>NEW</v>
          </cell>
          <cell r="H98" t="str">
            <v>SPA TOUCH DOLLY RAD1 144X1000PET</v>
          </cell>
          <cell r="I98">
            <v>144</v>
          </cell>
          <cell r="J98">
            <v>1</v>
          </cell>
          <cell r="K98" t="str">
            <v>SB121/SB122</v>
          </cell>
          <cell r="L98">
            <v>1000</v>
          </cell>
          <cell r="M98" t="str">
            <v>PTB</v>
          </cell>
          <cell r="N98">
            <v>9.4E-2</v>
          </cell>
          <cell r="O98">
            <v>148.85499999999999</v>
          </cell>
          <cell r="P98">
            <v>145.97499999999999</v>
          </cell>
          <cell r="Q98">
            <v>12.715200000000001</v>
          </cell>
          <cell r="R98">
            <v>0.32</v>
          </cell>
        </row>
        <row r="99">
          <cell r="A99" t="str">
            <v>1558AG</v>
          </cell>
          <cell r="B99" t="str">
            <v>1558NL</v>
          </cell>
          <cell r="C99" t="str">
            <v>STO C 0500 PET</v>
          </cell>
          <cell r="D99">
            <v>5410013157496</v>
          </cell>
          <cell r="E99">
            <v>5410013157496</v>
          </cell>
          <cell r="F99" t="str">
            <v>NEW</v>
          </cell>
          <cell r="G99" t="str">
            <v>NEW</v>
          </cell>
          <cell r="H99" t="str">
            <v>SPA TOUCH SPARKLING DUSS 108X6X500PET</v>
          </cell>
          <cell r="I99">
            <v>324</v>
          </cell>
          <cell r="J99">
            <v>1</v>
          </cell>
          <cell r="K99" t="str">
            <v>SB121</v>
          </cell>
          <cell r="L99">
            <v>500</v>
          </cell>
          <cell r="M99" t="str">
            <v>PTS</v>
          </cell>
          <cell r="N99">
            <v>0.32</v>
          </cell>
          <cell r="O99">
            <v>372.79</v>
          </cell>
          <cell r="P99">
            <v>372.79</v>
          </cell>
          <cell r="Q99">
            <v>28.609000000000002</v>
          </cell>
          <cell r="R99">
            <v>11.016</v>
          </cell>
        </row>
        <row r="100">
          <cell r="A100" t="str">
            <v>1527AG</v>
          </cell>
          <cell r="B100" t="str">
            <v>1527NL</v>
          </cell>
          <cell r="C100" t="str">
            <v>SFL S 1000 PET</v>
          </cell>
          <cell r="D100">
            <v>5410013185093</v>
          </cell>
          <cell r="E100">
            <v>5410013185109</v>
          </cell>
          <cell r="F100" t="str">
            <v>NEW</v>
          </cell>
          <cell r="G100" t="str">
            <v>NEW</v>
          </cell>
          <cell r="H100" t="str">
            <v>SPA RASPBERRY APPLE 6X1000PET</v>
          </cell>
          <cell r="I100">
            <v>6</v>
          </cell>
          <cell r="J100">
            <v>6</v>
          </cell>
          <cell r="K100" t="str">
            <v>SB122</v>
          </cell>
          <cell r="L100">
            <v>1000</v>
          </cell>
          <cell r="M100" t="str">
            <v>PTB</v>
          </cell>
          <cell r="N100">
            <v>11.016</v>
          </cell>
          <cell r="O100">
            <v>7.1029999999999998</v>
          </cell>
          <cell r="P100">
            <v>6.9829999999999997</v>
          </cell>
          <cell r="Q100">
            <v>0.53</v>
          </cell>
          <cell r="R100">
            <v>1.7000000000000001E-2</v>
          </cell>
        </row>
        <row r="101">
          <cell r="A101" t="str">
            <v>1528AG</v>
          </cell>
          <cell r="B101" t="str">
            <v>1528NL</v>
          </cell>
          <cell r="C101" t="str">
            <v>SFL S 1000 PET</v>
          </cell>
          <cell r="D101">
            <v>5410013186595</v>
          </cell>
          <cell r="E101">
            <v>5410013186601</v>
          </cell>
          <cell r="F101" t="str">
            <v>NEW</v>
          </cell>
          <cell r="G101" t="str">
            <v>NEW</v>
          </cell>
          <cell r="H101" t="str">
            <v>SPA LIME JASMIN 6X 1000PET</v>
          </cell>
          <cell r="I101">
            <v>6</v>
          </cell>
          <cell r="J101">
            <v>6</v>
          </cell>
          <cell r="K101" t="str">
            <v>SB122</v>
          </cell>
          <cell r="L101">
            <v>1000</v>
          </cell>
          <cell r="M101" t="str">
            <v>PTB</v>
          </cell>
          <cell r="N101">
            <v>1.7000000000000001E-2</v>
          </cell>
          <cell r="O101">
            <v>7.1029999999999998</v>
          </cell>
          <cell r="P101">
            <v>6.9829999999999997</v>
          </cell>
          <cell r="Q101">
            <v>0.53</v>
          </cell>
          <cell r="R101">
            <v>1.7000000000000001E-2</v>
          </cell>
        </row>
        <row r="102">
          <cell r="A102" t="str">
            <v>1529AG</v>
          </cell>
          <cell r="B102" t="str">
            <v>1529NL</v>
          </cell>
          <cell r="C102" t="str">
            <v>SFL S 1000 PET</v>
          </cell>
          <cell r="D102">
            <v>5410013187592</v>
          </cell>
          <cell r="E102">
            <v>5410013187608</v>
          </cell>
          <cell r="F102" t="str">
            <v>NEW</v>
          </cell>
          <cell r="G102" t="str">
            <v>NEW</v>
          </cell>
          <cell r="H102" t="str">
            <v>SPA ORANGE CARDAMON 6X1000PET</v>
          </cell>
          <cell r="I102">
            <v>6</v>
          </cell>
          <cell r="J102">
            <v>6</v>
          </cell>
          <cell r="K102" t="str">
            <v>SB122</v>
          </cell>
          <cell r="L102">
            <v>1000</v>
          </cell>
          <cell r="M102" t="str">
            <v>PTB</v>
          </cell>
          <cell r="N102">
            <v>1.7000000000000001E-2</v>
          </cell>
          <cell r="O102">
            <v>7.1029999999999998</v>
          </cell>
          <cell r="P102">
            <v>6.9829999999999997</v>
          </cell>
          <cell r="Q102">
            <v>0.53</v>
          </cell>
          <cell r="R102">
            <v>1.7000000000000001E-2</v>
          </cell>
        </row>
        <row r="103">
          <cell r="A103" t="str">
            <v>1550AG</v>
          </cell>
          <cell r="B103" t="str">
            <v>1550NL</v>
          </cell>
          <cell r="C103" t="str">
            <v>SFL S 1000 PET</v>
          </cell>
          <cell r="D103">
            <v>5410013189008</v>
          </cell>
          <cell r="E103">
            <v>5410013189015</v>
          </cell>
          <cell r="F103" t="str">
            <v>NEW</v>
          </cell>
          <cell r="G103" t="str">
            <v>NEW</v>
          </cell>
          <cell r="H103" t="str">
            <v>SPA TST STRW-MINT 6X1000PET</v>
          </cell>
          <cell r="I103">
            <v>6</v>
          </cell>
          <cell r="J103">
            <v>6</v>
          </cell>
          <cell r="K103" t="str">
            <v>SB122</v>
          </cell>
          <cell r="L103">
            <v>1000</v>
          </cell>
          <cell r="M103" t="str">
            <v>PTB</v>
          </cell>
          <cell r="N103">
            <v>1.7000000000000001E-2</v>
          </cell>
          <cell r="O103">
            <v>7.1029999999999998</v>
          </cell>
          <cell r="P103">
            <v>6.9829999999999997</v>
          </cell>
          <cell r="Q103">
            <v>0.53</v>
          </cell>
          <cell r="R103">
            <v>1.7000000000000001E-2</v>
          </cell>
        </row>
        <row r="104">
          <cell r="A104" t="str">
            <v>1549AG</v>
          </cell>
          <cell r="B104" t="str">
            <v>1549NL</v>
          </cell>
          <cell r="C104" t="str">
            <v>SFL S 0500 PET</v>
          </cell>
          <cell r="D104">
            <v>5410013189084</v>
          </cell>
          <cell r="E104">
            <v>5410013189091</v>
          </cell>
          <cell r="F104" t="str">
            <v>NEW</v>
          </cell>
          <cell r="G104" t="str">
            <v>NEW</v>
          </cell>
          <cell r="H104" t="str">
            <v>SPA TST STRW-MINT 6X 500PET</v>
          </cell>
          <cell r="I104">
            <v>3</v>
          </cell>
          <cell r="J104">
            <v>6</v>
          </cell>
          <cell r="K104" t="str">
            <v>SB122</v>
          </cell>
          <cell r="L104">
            <v>500</v>
          </cell>
          <cell r="M104" t="str">
            <v>PTS</v>
          </cell>
          <cell r="N104">
            <v>1.7000000000000001E-2</v>
          </cell>
          <cell r="O104">
            <v>3.8</v>
          </cell>
          <cell r="P104">
            <v>3.8</v>
          </cell>
          <cell r="Q104">
            <v>0.26500000000000001</v>
          </cell>
          <cell r="R104">
            <v>9.7000000000000003E-2</v>
          </cell>
        </row>
        <row r="105">
          <cell r="A105" t="str">
            <v>1533AG</v>
          </cell>
          <cell r="B105" t="str">
            <v>1533NL</v>
          </cell>
          <cell r="C105" t="str">
            <v>SFL S 0500 PET</v>
          </cell>
          <cell r="D105">
            <v>5410013185000</v>
          </cell>
          <cell r="E105">
            <v>5410013185017</v>
          </cell>
          <cell r="F105" t="str">
            <v>NEW</v>
          </cell>
          <cell r="G105" t="str">
            <v>NEW</v>
          </cell>
          <cell r="H105" t="str">
            <v>SPA SUB RASPBERRY APPLE 6X500PET</v>
          </cell>
          <cell r="I105">
            <v>3</v>
          </cell>
          <cell r="J105">
            <v>6</v>
          </cell>
          <cell r="K105" t="str">
            <v>SB122</v>
          </cell>
          <cell r="L105">
            <v>500</v>
          </cell>
          <cell r="M105" t="str">
            <v>PTS</v>
          </cell>
          <cell r="N105">
            <v>9.7000000000000003E-2</v>
          </cell>
          <cell r="O105">
            <v>3.8</v>
          </cell>
          <cell r="P105">
            <v>3.8</v>
          </cell>
          <cell r="Q105">
            <v>0.26500000000000001</v>
          </cell>
          <cell r="R105">
            <v>9.7000000000000003E-2</v>
          </cell>
        </row>
        <row r="106">
          <cell r="A106" t="str">
            <v>1535AG</v>
          </cell>
          <cell r="B106" t="str">
            <v>1535NL</v>
          </cell>
          <cell r="C106" t="str">
            <v>SFL S 0500 PET</v>
          </cell>
          <cell r="D106">
            <v>5410013186502</v>
          </cell>
          <cell r="E106">
            <v>5410013186519</v>
          </cell>
          <cell r="F106" t="str">
            <v>NEW</v>
          </cell>
          <cell r="G106" t="str">
            <v>NEW</v>
          </cell>
          <cell r="H106" t="str">
            <v>SPA LIME JASMIN 6X 500PET</v>
          </cell>
          <cell r="I106">
            <v>3</v>
          </cell>
          <cell r="J106">
            <v>6</v>
          </cell>
          <cell r="K106" t="str">
            <v>SB122</v>
          </cell>
          <cell r="L106">
            <v>500</v>
          </cell>
          <cell r="M106" t="str">
            <v>PTS</v>
          </cell>
          <cell r="N106">
            <v>9.7000000000000003E-2</v>
          </cell>
          <cell r="O106">
            <v>3.8</v>
          </cell>
          <cell r="P106">
            <v>3.8</v>
          </cell>
          <cell r="Q106">
            <v>0.26500000000000001</v>
          </cell>
          <cell r="R106">
            <v>9.7000000000000003E-2</v>
          </cell>
        </row>
        <row r="107">
          <cell r="A107" t="str">
            <v>1537AG</v>
          </cell>
          <cell r="B107" t="str">
            <v>1537NL</v>
          </cell>
          <cell r="C107" t="str">
            <v>SFL S 0500 PET</v>
          </cell>
          <cell r="D107">
            <v>5410013187509</v>
          </cell>
          <cell r="E107">
            <v>5410013187516</v>
          </cell>
          <cell r="F107" t="str">
            <v>NEW</v>
          </cell>
          <cell r="G107" t="str">
            <v>NEW</v>
          </cell>
          <cell r="H107" t="str">
            <v>SPA ORANGE CARDAMON 6X500PET</v>
          </cell>
          <cell r="I107">
            <v>3</v>
          </cell>
          <cell r="J107">
            <v>6</v>
          </cell>
          <cell r="K107" t="str">
            <v>SB122</v>
          </cell>
          <cell r="L107">
            <v>500</v>
          </cell>
          <cell r="M107" t="str">
            <v>PTS</v>
          </cell>
          <cell r="N107">
            <v>9.7000000000000003E-2</v>
          </cell>
          <cell r="O107">
            <v>3.8</v>
          </cell>
          <cell r="P107">
            <v>3.8</v>
          </cell>
          <cell r="Q107">
            <v>0.26500000000000001</v>
          </cell>
          <cell r="R107">
            <v>9.7000000000000003E-2</v>
          </cell>
        </row>
        <row r="108">
          <cell r="A108" t="str">
            <v>1559AG</v>
          </cell>
          <cell r="B108" t="str">
            <v>1559NL</v>
          </cell>
          <cell r="C108" t="str">
            <v>SFL S 0500 PET</v>
          </cell>
          <cell r="D108">
            <v>5410013188629</v>
          </cell>
          <cell r="E108">
            <v>5410013188629</v>
          </cell>
          <cell r="F108" t="str">
            <v>NEW</v>
          </cell>
          <cell r="G108" t="str">
            <v>NEW</v>
          </cell>
          <cell r="H108" t="str">
            <v>SPA TOUCH STILL DUSS 108X6X500PET</v>
          </cell>
          <cell r="I108">
            <v>324</v>
          </cell>
          <cell r="J108">
            <v>1</v>
          </cell>
          <cell r="K108" t="str">
            <v>SB122</v>
          </cell>
          <cell r="L108">
            <v>500</v>
          </cell>
          <cell r="M108" t="str">
            <v>PTS</v>
          </cell>
          <cell r="N108">
            <v>9.7000000000000003E-2</v>
          </cell>
          <cell r="O108">
            <v>410.41699999999997</v>
          </cell>
          <cell r="P108">
            <v>410.41699999999997</v>
          </cell>
          <cell r="Q108">
            <v>28.609000000000002</v>
          </cell>
          <cell r="R108">
            <v>11.016</v>
          </cell>
        </row>
        <row r="109">
          <cell r="A109" t="str">
            <v>1559AG</v>
          </cell>
          <cell r="B109" t="str">
            <v>SFL S 0500 PET</v>
          </cell>
          <cell r="C109">
            <v>5410013188629</v>
          </cell>
          <cell r="D109">
            <v>5410013188629</v>
          </cell>
          <cell r="E109" t="str">
            <v>SPA TOUCH STILL DUSS 108X6X500PET</v>
          </cell>
          <cell r="F109">
            <v>324</v>
          </cell>
          <cell r="G109">
            <v>1</v>
          </cell>
          <cell r="H109" t="str">
            <v>SB122</v>
          </cell>
          <cell r="I109">
            <v>500</v>
          </cell>
          <cell r="J109" t="str">
            <v>PTS</v>
          </cell>
          <cell r="L109">
            <v>410.41699999999997</v>
          </cell>
          <cell r="M109">
            <v>28.609000000000002</v>
          </cell>
          <cell r="N109">
            <v>11.016</v>
          </cell>
          <cell r="O109">
            <v>2413.1499999999996</v>
          </cell>
          <cell r="Q109">
            <v>192.26270000000008</v>
          </cell>
          <cell r="R109">
            <v>46.26600000000002</v>
          </cell>
        </row>
        <row r="110">
          <cell r="L110">
            <v>2413.1499999999996</v>
          </cell>
          <cell r="M110">
            <v>202.85870000000006</v>
          </cell>
          <cell r="N110">
            <v>46.468000000000025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0A76-89D5-417D-876F-30BF03375989}">
  <sheetPr>
    <tabColor rgb="FFFFFF00"/>
  </sheetPr>
  <dimension ref="A2:N189"/>
  <sheetViews>
    <sheetView workbookViewId="0">
      <selection activeCell="U14" sqref="U14"/>
    </sheetView>
  </sheetViews>
  <sheetFormatPr defaultRowHeight="13.2" outlineLevelCol="1" x14ac:dyDescent="0.25"/>
  <cols>
    <col min="1" max="1" width="15.6640625" bestFit="1" customWidth="1"/>
    <col min="2" max="2" width="44.33203125" bestFit="1" customWidth="1"/>
    <col min="3" max="4" width="12" style="6" customWidth="1" outlineLevel="1"/>
    <col min="5" max="5" width="16.109375" style="24" customWidth="1"/>
    <col min="6" max="6" width="22.44140625" style="26" customWidth="1"/>
    <col min="7" max="7" width="9.109375" hidden="1" customWidth="1" outlineLevel="1"/>
    <col min="8" max="8" width="9.109375" collapsed="1"/>
    <col min="10" max="10" width="9.109375" style="31"/>
    <col min="11" max="11" width="13.109375" style="5" bestFit="1" customWidth="1"/>
    <col min="12" max="12" width="14.6640625" bestFit="1" customWidth="1"/>
  </cols>
  <sheetData>
    <row r="2" spans="1:11" x14ac:dyDescent="0.25">
      <c r="D2" s="22" t="s">
        <v>0</v>
      </c>
      <c r="E2" s="23" t="s">
        <v>1</v>
      </c>
    </row>
    <row r="3" spans="1:11" x14ac:dyDescent="0.25">
      <c r="C3" s="6" t="s">
        <v>2</v>
      </c>
    </row>
    <row r="4" spans="1:11" x14ac:dyDescent="0.25">
      <c r="A4" t="s">
        <v>3</v>
      </c>
      <c r="B4" t="s">
        <v>4</v>
      </c>
      <c r="C4" s="6" t="s">
        <v>5</v>
      </c>
      <c r="D4" s="6" t="s">
        <v>6</v>
      </c>
      <c r="E4" s="24" t="s">
        <v>7</v>
      </c>
      <c r="F4" s="26" t="s">
        <v>8</v>
      </c>
      <c r="G4" t="s">
        <v>9</v>
      </c>
      <c r="H4" t="s">
        <v>10</v>
      </c>
    </row>
    <row r="5" spans="1:11" x14ac:dyDescent="0.25">
      <c r="A5">
        <v>10180001098</v>
      </c>
      <c r="B5" t="s">
        <v>11</v>
      </c>
      <c r="C5" s="6">
        <v>0.23662260653061221</v>
      </c>
      <c r="D5" s="6">
        <v>0.26420535367346937</v>
      </c>
      <c r="E5" s="24">
        <v>3.642807367346939E-2</v>
      </c>
      <c r="F5" s="26">
        <v>1055541</v>
      </c>
      <c r="G5">
        <v>0.23699999999999999</v>
      </c>
      <c r="H5" s="25">
        <v>3.6999999999999998E-2</v>
      </c>
      <c r="I5" t="str">
        <f>LEFT(A5,4)</f>
        <v>1018</v>
      </c>
      <c r="K5"/>
    </row>
    <row r="6" spans="1:11" x14ac:dyDescent="0.25">
      <c r="A6">
        <v>10180005084</v>
      </c>
      <c r="B6" t="s">
        <v>12</v>
      </c>
      <c r="C6" s="6">
        <v>0.23759104190476188</v>
      </c>
      <c r="D6" s="6">
        <v>0.26528659857142856</v>
      </c>
      <c r="E6" s="24">
        <v>3.7509318571428578E-2</v>
      </c>
      <c r="F6" s="26">
        <v>211512</v>
      </c>
      <c r="G6">
        <v>0.23699999999999999</v>
      </c>
      <c r="H6" s="25">
        <v>3.6999999999999998E-2</v>
      </c>
      <c r="I6" t="str">
        <f t="shared" ref="I6:I69" si="0">LEFT(A6,4)</f>
        <v>1018</v>
      </c>
      <c r="J6" s="31" t="b">
        <f t="shared" ref="J6:J37" si="1">IF(LEFT(A6,4)=LEFT(A5,4),H6=H5,"TRUE")</f>
        <v>1</v>
      </c>
      <c r="K6"/>
    </row>
    <row r="7" spans="1:11" x14ac:dyDescent="0.25">
      <c r="A7">
        <v>10180201084</v>
      </c>
      <c r="B7" t="s">
        <v>13</v>
      </c>
      <c r="C7" s="6">
        <v>0.23747979904761901</v>
      </c>
      <c r="D7" s="6">
        <v>0.26516237738095239</v>
      </c>
      <c r="E7" s="24">
        <v>3.7385097380952387E-2</v>
      </c>
      <c r="F7" s="26">
        <v>118784</v>
      </c>
      <c r="G7">
        <v>0.23699999999999999</v>
      </c>
      <c r="H7" s="25">
        <v>3.6999999999999998E-2</v>
      </c>
      <c r="I7" t="str">
        <f t="shared" si="0"/>
        <v>1018</v>
      </c>
      <c r="J7" s="31" t="b">
        <f t="shared" si="1"/>
        <v>1</v>
      </c>
      <c r="K7"/>
    </row>
    <row r="8" spans="1:11" x14ac:dyDescent="0.25">
      <c r="A8">
        <v>10265001080</v>
      </c>
      <c r="B8" t="s">
        <v>14</v>
      </c>
      <c r="C8" s="6">
        <v>9.4995658536585377E-3</v>
      </c>
      <c r="D8" s="6">
        <v>1.0042065853658539E-2</v>
      </c>
      <c r="E8" s="24">
        <v>1.0042065853658539E-2</v>
      </c>
      <c r="F8" s="26">
        <v>64000</v>
      </c>
      <c r="G8">
        <v>8.9999999999999993E-3</v>
      </c>
      <c r="H8" s="25">
        <v>1.0999999999999999E-2</v>
      </c>
      <c r="I8" t="str">
        <f t="shared" si="0"/>
        <v>1026</v>
      </c>
      <c r="J8" s="31" t="str">
        <f t="shared" si="1"/>
        <v>TRUE</v>
      </c>
      <c r="K8"/>
    </row>
    <row r="9" spans="1:11" x14ac:dyDescent="0.25">
      <c r="A9">
        <v>10275001040</v>
      </c>
      <c r="B9" t="s">
        <v>15</v>
      </c>
      <c r="C9" s="6">
        <v>1.2663165853658538E-2</v>
      </c>
      <c r="D9" s="6">
        <v>1.3573165853658538E-2</v>
      </c>
      <c r="E9" s="24">
        <v>1.3573165853658538E-2</v>
      </c>
      <c r="F9" s="26">
        <v>960</v>
      </c>
      <c r="G9">
        <v>8.9999999999999993E-3</v>
      </c>
      <c r="H9" s="25">
        <v>1.0999999999999999E-2</v>
      </c>
      <c r="I9" t="str">
        <f t="shared" si="0"/>
        <v>1027</v>
      </c>
      <c r="J9" s="31" t="str">
        <f t="shared" si="1"/>
        <v>TRUE</v>
      </c>
      <c r="K9"/>
    </row>
    <row r="10" spans="1:11" x14ac:dyDescent="0.25">
      <c r="A10">
        <v>10275001080</v>
      </c>
      <c r="B10" t="s">
        <v>15</v>
      </c>
      <c r="C10" s="6">
        <v>9.491165853658539E-3</v>
      </c>
      <c r="D10" s="6">
        <v>1.0033665853658539E-2</v>
      </c>
      <c r="E10" s="24">
        <v>1.0033665853658539E-2</v>
      </c>
      <c r="F10" s="26">
        <v>2640</v>
      </c>
      <c r="G10">
        <v>8.9999999999999993E-3</v>
      </c>
      <c r="H10" s="25">
        <v>1.0999999999999999E-2</v>
      </c>
      <c r="I10" t="str">
        <f t="shared" si="0"/>
        <v>1027</v>
      </c>
      <c r="J10" s="31" t="b">
        <f t="shared" si="1"/>
        <v>1</v>
      </c>
      <c r="K10"/>
    </row>
    <row r="11" spans="1:11" x14ac:dyDescent="0.25">
      <c r="A11">
        <v>10285001080</v>
      </c>
      <c r="B11" t="s">
        <v>16</v>
      </c>
      <c r="C11" s="6">
        <v>9.4995658536585377E-3</v>
      </c>
      <c r="D11" s="6">
        <v>1.0042065853658539E-2</v>
      </c>
      <c r="E11" s="24">
        <v>1.0042065853658539E-2</v>
      </c>
      <c r="F11" s="26">
        <v>50880</v>
      </c>
      <c r="G11">
        <v>8.9999999999999993E-3</v>
      </c>
      <c r="H11" s="25">
        <v>1.0999999999999999E-2</v>
      </c>
      <c r="I11" t="str">
        <f t="shared" si="0"/>
        <v>1028</v>
      </c>
      <c r="J11" s="31" t="str">
        <f t="shared" si="1"/>
        <v>TRUE</v>
      </c>
      <c r="K11"/>
    </row>
    <row r="12" spans="1:11" x14ac:dyDescent="0.25">
      <c r="A12">
        <v>10335201012</v>
      </c>
      <c r="B12" t="s">
        <v>17</v>
      </c>
      <c r="C12" s="6">
        <v>0.34180617142857139</v>
      </c>
      <c r="D12" s="6">
        <v>0.38164850476190476</v>
      </c>
      <c r="E12" s="24">
        <v>4.0766904761904768E-2</v>
      </c>
      <c r="F12" s="26">
        <v>648</v>
      </c>
      <c r="G12">
        <v>0.33600000000000002</v>
      </c>
      <c r="H12" s="25">
        <v>3.6000000000000004E-2</v>
      </c>
      <c r="I12" t="str">
        <f t="shared" si="0"/>
        <v>1033</v>
      </c>
      <c r="J12" s="31" t="str">
        <f t="shared" si="1"/>
        <v>TRUE</v>
      </c>
      <c r="K12"/>
    </row>
    <row r="13" spans="1:11" x14ac:dyDescent="0.25">
      <c r="A13">
        <v>10335201036</v>
      </c>
      <c r="B13" t="s">
        <v>17</v>
      </c>
      <c r="C13" s="6">
        <v>0.33752593333333331</v>
      </c>
      <c r="D13" s="6">
        <v>0.37687409999999999</v>
      </c>
      <c r="E13" s="24">
        <v>3.5992500000000004E-2</v>
      </c>
      <c r="F13" s="26">
        <v>2736</v>
      </c>
      <c r="G13">
        <v>0.33600000000000002</v>
      </c>
      <c r="H13" s="25">
        <v>3.6000000000000004E-2</v>
      </c>
      <c r="I13" t="str">
        <f t="shared" si="0"/>
        <v>1033</v>
      </c>
      <c r="J13" s="31" t="b">
        <f t="shared" si="1"/>
        <v>1</v>
      </c>
      <c r="K13"/>
    </row>
    <row r="14" spans="1:11" x14ac:dyDescent="0.25">
      <c r="A14">
        <v>10335201084</v>
      </c>
      <c r="B14" t="s">
        <v>17</v>
      </c>
      <c r="C14" s="6">
        <v>0.33675117142857136</v>
      </c>
      <c r="D14" s="6">
        <v>0.3760101714285714</v>
      </c>
      <c r="E14" s="24">
        <v>3.5128571428571433E-2</v>
      </c>
      <c r="F14" s="26">
        <v>225142</v>
      </c>
      <c r="G14">
        <v>0.33600000000000002</v>
      </c>
      <c r="H14" s="25">
        <v>3.6000000000000004E-2</v>
      </c>
      <c r="I14" t="str">
        <f t="shared" si="0"/>
        <v>1033</v>
      </c>
      <c r="J14" s="31" t="b">
        <f t="shared" si="1"/>
        <v>1</v>
      </c>
      <c r="K14"/>
    </row>
    <row r="15" spans="1:11" x14ac:dyDescent="0.25">
      <c r="A15">
        <v>10365201012</v>
      </c>
      <c r="B15" t="s">
        <v>18</v>
      </c>
      <c r="C15" s="6">
        <v>0.34180617142857139</v>
      </c>
      <c r="D15" s="6">
        <v>0.38164850476190476</v>
      </c>
      <c r="E15" s="24">
        <v>4.0766904761904768E-2</v>
      </c>
      <c r="F15" s="26">
        <v>528</v>
      </c>
      <c r="G15">
        <v>0.33500000000000002</v>
      </c>
      <c r="H15" s="25">
        <v>3.6000000000000004E-2</v>
      </c>
      <c r="I15" t="str">
        <f t="shared" si="0"/>
        <v>1036</v>
      </c>
      <c r="J15" s="31" t="str">
        <f t="shared" si="1"/>
        <v>TRUE</v>
      </c>
      <c r="K15"/>
    </row>
    <row r="16" spans="1:11" x14ac:dyDescent="0.25">
      <c r="A16">
        <v>10365201036</v>
      </c>
      <c r="B16" t="s">
        <v>18</v>
      </c>
      <c r="C16" s="6">
        <v>0.34010283809523806</v>
      </c>
      <c r="D16" s="6">
        <v>0.37975072698412699</v>
      </c>
      <c r="E16" s="24">
        <v>3.8869126984126992E-2</v>
      </c>
      <c r="F16" s="26">
        <v>828</v>
      </c>
      <c r="G16">
        <v>0.33500000000000002</v>
      </c>
      <c r="H16" s="25">
        <v>3.6000000000000004E-2</v>
      </c>
      <c r="I16" t="str">
        <f t="shared" si="0"/>
        <v>1036</v>
      </c>
      <c r="J16" s="31" t="b">
        <f t="shared" si="1"/>
        <v>1</v>
      </c>
      <c r="K16"/>
    </row>
    <row r="17" spans="1:13" x14ac:dyDescent="0.25">
      <c r="A17">
        <v>10365201084</v>
      </c>
      <c r="B17" t="s">
        <v>18</v>
      </c>
      <c r="C17" s="6">
        <v>0.33675117142857136</v>
      </c>
      <c r="D17" s="6">
        <v>0.3760101714285714</v>
      </c>
      <c r="E17" s="24">
        <v>3.5128571428571433E-2</v>
      </c>
      <c r="F17" s="26">
        <v>17337</v>
      </c>
      <c r="G17">
        <v>0.33500000000000002</v>
      </c>
      <c r="H17" s="25">
        <v>3.6000000000000004E-2</v>
      </c>
      <c r="I17" t="str">
        <f t="shared" si="0"/>
        <v>1036</v>
      </c>
      <c r="J17" s="31" t="b">
        <f t="shared" si="1"/>
        <v>1</v>
      </c>
      <c r="K17"/>
    </row>
    <row r="18" spans="1:13" x14ac:dyDescent="0.25">
      <c r="A18">
        <v>10386501084</v>
      </c>
      <c r="B18" t="s">
        <v>19</v>
      </c>
      <c r="C18" s="6">
        <v>0.35010975714285708</v>
      </c>
      <c r="D18" s="6">
        <v>0.39092725880952378</v>
      </c>
      <c r="E18" s="24">
        <v>5.0045658809523809E-2</v>
      </c>
      <c r="F18" s="26">
        <v>402262</v>
      </c>
      <c r="G18">
        <v>0.35</v>
      </c>
      <c r="H18" s="25">
        <v>5.1000000000000004E-2</v>
      </c>
      <c r="I18" t="str">
        <f t="shared" si="0"/>
        <v>1038</v>
      </c>
      <c r="J18" s="31" t="str">
        <f t="shared" si="1"/>
        <v>TRUE</v>
      </c>
      <c r="K18" s="27"/>
    </row>
    <row r="19" spans="1:13" x14ac:dyDescent="0.25">
      <c r="A19">
        <v>10395201084</v>
      </c>
      <c r="B19" t="s">
        <v>20</v>
      </c>
      <c r="C19" s="6">
        <v>0.35163951428571422</v>
      </c>
      <c r="D19" s="6">
        <v>0.3926354876190476</v>
      </c>
      <c r="E19" s="24">
        <v>5.1753887619047617E-2</v>
      </c>
      <c r="F19" s="26">
        <v>56700</v>
      </c>
      <c r="G19">
        <v>0.35</v>
      </c>
      <c r="H19" s="25">
        <f>+H18</f>
        <v>5.1000000000000004E-2</v>
      </c>
      <c r="I19" t="str">
        <f t="shared" si="0"/>
        <v>1039</v>
      </c>
      <c r="J19" s="31" t="str">
        <f t="shared" si="1"/>
        <v>TRUE</v>
      </c>
      <c r="K19" s="27"/>
      <c r="L19" s="24"/>
    </row>
    <row r="20" spans="1:13" x14ac:dyDescent="0.25">
      <c r="A20">
        <v>10490401056</v>
      </c>
      <c r="B20" t="s">
        <v>21</v>
      </c>
      <c r="C20" s="6">
        <v>0.22330831571428564</v>
      </c>
      <c r="D20" s="6">
        <v>0.24933694321428571</v>
      </c>
      <c r="E20" s="24">
        <v>3.7159663214285717E-2</v>
      </c>
      <c r="F20" s="26">
        <v>6776</v>
      </c>
      <c r="G20">
        <v>0.218</v>
      </c>
      <c r="H20" s="25">
        <f>+H21</f>
        <v>3.1E-2</v>
      </c>
      <c r="I20" t="str">
        <f t="shared" si="0"/>
        <v>1049</v>
      </c>
      <c r="J20" s="31" t="str">
        <f t="shared" si="1"/>
        <v>TRUE</v>
      </c>
      <c r="K20"/>
    </row>
    <row r="21" spans="1:13" x14ac:dyDescent="0.25">
      <c r="A21">
        <v>10490401126</v>
      </c>
      <c r="B21" t="s">
        <v>21</v>
      </c>
      <c r="C21" s="6">
        <v>0.21776030222222217</v>
      </c>
      <c r="D21" s="6">
        <v>0.24314267999999997</v>
      </c>
      <c r="E21" s="24">
        <v>3.0965400000000004E-2</v>
      </c>
      <c r="F21" s="26">
        <v>707489</v>
      </c>
      <c r="G21">
        <v>0.218</v>
      </c>
      <c r="H21" s="25">
        <v>3.1E-2</v>
      </c>
      <c r="I21" t="str">
        <f t="shared" si="0"/>
        <v>1049</v>
      </c>
      <c r="J21" s="31" t="b">
        <f t="shared" si="1"/>
        <v>1</v>
      </c>
      <c r="K21"/>
    </row>
    <row r="22" spans="1:13" x14ac:dyDescent="0.25">
      <c r="A22">
        <v>10946701112</v>
      </c>
      <c r="B22" t="s">
        <v>22</v>
      </c>
      <c r="C22" s="6">
        <v>0.14632127071428572</v>
      </c>
      <c r="D22" s="6">
        <v>0.16337607696428572</v>
      </c>
      <c r="E22" s="24">
        <v>0.16337607696428572</v>
      </c>
      <c r="F22" s="26">
        <v>6720</v>
      </c>
      <c r="G22">
        <v>0.14599999999999999</v>
      </c>
      <c r="H22" s="25">
        <v>0.16400000000000001</v>
      </c>
      <c r="I22" t="str">
        <f t="shared" si="0"/>
        <v>1094</v>
      </c>
      <c r="J22" s="31" t="str">
        <f t="shared" si="1"/>
        <v>TRUE</v>
      </c>
      <c r="K22"/>
    </row>
    <row r="23" spans="1:13" x14ac:dyDescent="0.25">
      <c r="A23">
        <v>10987701112</v>
      </c>
      <c r="B23" t="s">
        <v>23</v>
      </c>
      <c r="C23" s="6">
        <v>0.1189820392857143</v>
      </c>
      <c r="D23" s="6">
        <v>0.13285004053571428</v>
      </c>
      <c r="E23" s="24">
        <v>0.13285004053571428</v>
      </c>
      <c r="F23" s="26">
        <v>327264</v>
      </c>
      <c r="G23">
        <v>0.11800000000000001</v>
      </c>
      <c r="H23" s="25">
        <v>0.13300000000000001</v>
      </c>
      <c r="I23" t="str">
        <f t="shared" si="0"/>
        <v>1098</v>
      </c>
      <c r="J23" s="31" t="str">
        <f t="shared" si="1"/>
        <v>TRUE</v>
      </c>
      <c r="K23"/>
    </row>
    <row r="24" spans="1:13" x14ac:dyDescent="0.25">
      <c r="A24">
        <v>11026301084</v>
      </c>
      <c r="B24" t="s">
        <v>24</v>
      </c>
      <c r="C24" s="6">
        <v>0.24120396333333333</v>
      </c>
      <c r="D24" s="6">
        <v>0.2691156941666667</v>
      </c>
      <c r="E24" s="24">
        <v>4.133841416666667E-2</v>
      </c>
      <c r="F24" s="26">
        <v>847142</v>
      </c>
      <c r="G24">
        <v>0.24199999999999999</v>
      </c>
      <c r="H24" s="25">
        <v>4.2000000000000003E-2</v>
      </c>
      <c r="I24" t="str">
        <f t="shared" si="0"/>
        <v>1102</v>
      </c>
      <c r="J24" s="31" t="str">
        <f t="shared" si="1"/>
        <v>TRUE</v>
      </c>
      <c r="K24"/>
    </row>
    <row r="25" spans="1:13" x14ac:dyDescent="0.25">
      <c r="A25">
        <v>11320001084</v>
      </c>
      <c r="B25" t="s">
        <v>25</v>
      </c>
      <c r="C25" s="6">
        <v>0.26055328333333327</v>
      </c>
      <c r="D25" s="6">
        <v>0.29092530416666662</v>
      </c>
      <c r="E25" s="24">
        <v>3.8186104166666672E-2</v>
      </c>
      <c r="F25" s="26">
        <v>130655</v>
      </c>
      <c r="G25">
        <v>0.26</v>
      </c>
      <c r="H25" s="25">
        <v>3.9E-2</v>
      </c>
      <c r="I25" t="str">
        <f t="shared" si="0"/>
        <v>1132</v>
      </c>
      <c r="J25" s="31" t="str">
        <f t="shared" si="1"/>
        <v>TRUE</v>
      </c>
      <c r="K25"/>
    </row>
    <row r="26" spans="1:13" x14ac:dyDescent="0.25">
      <c r="A26">
        <v>11635001030</v>
      </c>
      <c r="B26" t="s">
        <v>26</v>
      </c>
      <c r="C26" s="6">
        <v>2.6676390243902438E-2</v>
      </c>
      <c r="D26" s="6">
        <v>3.4237390243902439E-2</v>
      </c>
      <c r="E26" s="24">
        <v>3.4237390243902439E-2</v>
      </c>
      <c r="F26" s="26">
        <v>630</v>
      </c>
      <c r="G26">
        <v>1.6E-2</v>
      </c>
      <c r="H26" s="25">
        <v>2.5999999999999999E-2</v>
      </c>
      <c r="I26" t="str">
        <f t="shared" si="0"/>
        <v>1163</v>
      </c>
      <c r="J26" s="31" t="str">
        <f t="shared" si="1"/>
        <v>TRUE</v>
      </c>
      <c r="K26" s="28">
        <f>+F26*E26</f>
        <v>21.569555853658535</v>
      </c>
      <c r="L26" s="30">
        <f>SUM(K26:K31)/SUM(F26:F31)</f>
        <v>2.5911236397748592E-2</v>
      </c>
      <c r="M26" s="29"/>
    </row>
    <row r="27" spans="1:13" x14ac:dyDescent="0.25">
      <c r="A27">
        <v>11635001060</v>
      </c>
      <c r="B27" t="s">
        <v>26</v>
      </c>
      <c r="C27" s="6">
        <v>1.7127056910569104E-2</v>
      </c>
      <c r="D27" s="6">
        <v>2.357739024390244E-2</v>
      </c>
      <c r="E27" s="24">
        <v>2.357739024390244E-2</v>
      </c>
      <c r="F27" s="26">
        <v>2820</v>
      </c>
      <c r="G27">
        <v>1.6E-2</v>
      </c>
      <c r="H27" s="25">
        <v>2.5999999999999999E-2</v>
      </c>
      <c r="I27" t="str">
        <f t="shared" si="0"/>
        <v>1163</v>
      </c>
      <c r="J27" s="31" t="b">
        <f t="shared" si="1"/>
        <v>1</v>
      </c>
      <c r="K27" s="28">
        <f t="shared" ref="K27:K31" si="2">+F27*E27</f>
        <v>66.488240487804887</v>
      </c>
    </row>
    <row r="28" spans="1:13" x14ac:dyDescent="0.25">
      <c r="A28">
        <v>11645001030</v>
      </c>
      <c r="B28" t="s">
        <v>27</v>
      </c>
      <c r="C28" s="6">
        <v>2.6676390243902438E-2</v>
      </c>
      <c r="D28" s="6">
        <v>3.4237390243902439E-2</v>
      </c>
      <c r="E28" s="24">
        <v>3.4237390243902439E-2</v>
      </c>
      <c r="F28" s="26">
        <v>390</v>
      </c>
      <c r="G28">
        <v>1.6E-2</v>
      </c>
      <c r="H28" s="25">
        <v>2.5999999999999999E-2</v>
      </c>
      <c r="I28" t="str">
        <f t="shared" si="0"/>
        <v>1164</v>
      </c>
      <c r="J28" s="31" t="str">
        <f t="shared" si="1"/>
        <v>TRUE</v>
      </c>
      <c r="K28" s="28">
        <f t="shared" si="2"/>
        <v>13.352582195121951</v>
      </c>
    </row>
    <row r="29" spans="1:13" x14ac:dyDescent="0.25">
      <c r="A29">
        <v>11645001060</v>
      </c>
      <c r="B29" t="s">
        <v>27</v>
      </c>
      <c r="C29" s="6">
        <v>1.7127056910569104E-2</v>
      </c>
      <c r="D29" s="6">
        <v>2.357739024390244E-2</v>
      </c>
      <c r="E29" s="24">
        <v>2.357739024390244E-2</v>
      </c>
      <c r="F29" s="26">
        <v>1020</v>
      </c>
      <c r="G29">
        <v>1.6E-2</v>
      </c>
      <c r="H29" s="25">
        <v>2.5999999999999999E-2</v>
      </c>
      <c r="I29" t="str">
        <f t="shared" si="0"/>
        <v>1164</v>
      </c>
      <c r="J29" s="31" t="b">
        <f t="shared" si="1"/>
        <v>1</v>
      </c>
      <c r="K29" s="28">
        <f t="shared" si="2"/>
        <v>24.048938048780489</v>
      </c>
    </row>
    <row r="30" spans="1:13" x14ac:dyDescent="0.25">
      <c r="A30">
        <v>11655001030</v>
      </c>
      <c r="B30" t="s">
        <v>28</v>
      </c>
      <c r="C30" s="6">
        <v>2.6676390243902438E-2</v>
      </c>
      <c r="D30" s="6">
        <v>3.4237390243902439E-2</v>
      </c>
      <c r="E30" s="24">
        <v>3.4237390243902439E-2</v>
      </c>
      <c r="F30" s="26">
        <v>90</v>
      </c>
      <c r="G30">
        <v>1.6E-2</v>
      </c>
      <c r="H30" s="25">
        <v>2.5999999999999999E-2</v>
      </c>
      <c r="I30" t="str">
        <f t="shared" si="0"/>
        <v>1165</v>
      </c>
      <c r="J30" s="31" t="str">
        <f t="shared" si="1"/>
        <v>TRUE</v>
      </c>
      <c r="K30" s="28">
        <f t="shared" si="2"/>
        <v>3.0813651219512197</v>
      </c>
    </row>
    <row r="31" spans="1:13" x14ac:dyDescent="0.25">
      <c r="A31">
        <v>11655001060</v>
      </c>
      <c r="B31" t="s">
        <v>28</v>
      </c>
      <c r="C31" s="6">
        <v>1.7127056910569104E-2</v>
      </c>
      <c r="D31" s="6">
        <v>2.357739024390244E-2</v>
      </c>
      <c r="E31" s="24">
        <v>2.357739024390244E-2</v>
      </c>
      <c r="F31" s="26">
        <v>120</v>
      </c>
      <c r="G31">
        <v>1.6E-2</v>
      </c>
      <c r="H31" s="25">
        <v>2.5999999999999999E-2</v>
      </c>
      <c r="I31" t="str">
        <f t="shared" si="0"/>
        <v>1165</v>
      </c>
      <c r="J31" s="31" t="b">
        <f t="shared" si="1"/>
        <v>1</v>
      </c>
      <c r="K31" s="28">
        <f t="shared" si="2"/>
        <v>2.8292868292682929</v>
      </c>
    </row>
    <row r="32" spans="1:13" x14ac:dyDescent="0.25">
      <c r="A32">
        <v>11885401045</v>
      </c>
      <c r="B32" t="s">
        <v>29</v>
      </c>
      <c r="C32" s="6">
        <v>0.19597180666666666</v>
      </c>
      <c r="D32" s="6">
        <v>0.21882067388888887</v>
      </c>
      <c r="E32" s="24">
        <v>4.4872033888888892E-2</v>
      </c>
      <c r="F32" s="26">
        <v>540</v>
      </c>
      <c r="G32">
        <v>0.192</v>
      </c>
      <c r="H32" s="25">
        <v>3.2000000000000001E-2</v>
      </c>
      <c r="I32" t="str">
        <f t="shared" si="0"/>
        <v>1188</v>
      </c>
      <c r="J32" s="31" t="str">
        <f t="shared" si="1"/>
        <v>TRUE</v>
      </c>
      <c r="K32"/>
    </row>
    <row r="33" spans="1:11" x14ac:dyDescent="0.25">
      <c r="A33">
        <v>11885401090</v>
      </c>
      <c r="B33" t="s">
        <v>29</v>
      </c>
      <c r="C33" s="6">
        <v>0.18380025111111112</v>
      </c>
      <c r="D33" s="6">
        <v>0.20523138499999999</v>
      </c>
      <c r="E33" s="24">
        <v>3.1282745000000001E-2</v>
      </c>
      <c r="F33" s="26">
        <v>303435</v>
      </c>
      <c r="G33">
        <v>0.192</v>
      </c>
      <c r="H33" s="25">
        <v>3.2000000000000001E-2</v>
      </c>
      <c r="I33" t="str">
        <f t="shared" si="0"/>
        <v>1188</v>
      </c>
      <c r="J33" s="31" t="b">
        <f t="shared" si="1"/>
        <v>1</v>
      </c>
      <c r="K33"/>
    </row>
    <row r="34" spans="1:11" x14ac:dyDescent="0.25">
      <c r="A34">
        <v>11896901150</v>
      </c>
      <c r="B34" t="s">
        <v>30</v>
      </c>
      <c r="C34" s="6">
        <v>8.7689486666666691E-2</v>
      </c>
      <c r="D34" s="6">
        <v>9.7910618333333338E-2</v>
      </c>
      <c r="E34" s="24">
        <v>9.7910618333333338E-2</v>
      </c>
      <c r="F34" s="26">
        <v>22050</v>
      </c>
      <c r="G34">
        <v>9.0999999999999998E-2</v>
      </c>
      <c r="H34" s="25">
        <v>9.8000000000000004E-2</v>
      </c>
      <c r="I34" t="str">
        <f t="shared" si="0"/>
        <v>1189</v>
      </c>
      <c r="J34" s="31" t="str">
        <f t="shared" si="1"/>
        <v>TRUE</v>
      </c>
      <c r="K34"/>
    </row>
    <row r="35" spans="1:11" x14ac:dyDescent="0.25">
      <c r="A35">
        <v>11906701192</v>
      </c>
      <c r="B35" t="s">
        <v>31</v>
      </c>
      <c r="C35" s="6">
        <v>9.2820278333333311E-2</v>
      </c>
      <c r="D35" s="6">
        <v>0.10364323208333333</v>
      </c>
      <c r="E35" s="24">
        <v>1.6668912083333334E-2</v>
      </c>
      <c r="F35" s="26">
        <v>118464</v>
      </c>
      <c r="G35">
        <v>9.7000000000000003E-2</v>
      </c>
      <c r="H35" s="25">
        <v>1.7000000000000001E-2</v>
      </c>
      <c r="I35" t="str">
        <f t="shared" si="0"/>
        <v>1190</v>
      </c>
      <c r="J35" s="31" t="str">
        <f t="shared" si="1"/>
        <v>TRUE</v>
      </c>
      <c r="K35"/>
    </row>
    <row r="36" spans="1:11" x14ac:dyDescent="0.25">
      <c r="A36">
        <v>12635001168</v>
      </c>
      <c r="B36" t="s">
        <v>32</v>
      </c>
      <c r="C36" s="6">
        <v>1.3415273809523806E-2</v>
      </c>
      <c r="D36" s="6">
        <v>1.462203130952381E-2</v>
      </c>
      <c r="E36" s="24">
        <v>1.462203130952381E-2</v>
      </c>
      <c r="F36" s="26">
        <v>1864793</v>
      </c>
      <c r="G36">
        <v>1.2999999999999999E-2</v>
      </c>
      <c r="H36" s="25">
        <v>1.4999999999999999E-2</v>
      </c>
      <c r="I36" t="str">
        <f t="shared" si="0"/>
        <v>1263</v>
      </c>
      <c r="J36" s="31" t="str">
        <f t="shared" si="1"/>
        <v>TRUE</v>
      </c>
      <c r="K36"/>
    </row>
    <row r="37" spans="1:11" x14ac:dyDescent="0.25">
      <c r="A37">
        <v>12655001168</v>
      </c>
      <c r="B37" t="s">
        <v>33</v>
      </c>
      <c r="C37" s="6">
        <v>1.3394630952380951E-2</v>
      </c>
      <c r="D37" s="6">
        <v>1.460066011904762E-2</v>
      </c>
      <c r="E37" s="24">
        <v>1.460066011904762E-2</v>
      </c>
      <c r="F37" s="26">
        <v>430804</v>
      </c>
      <c r="G37">
        <v>1.2999999999999999E-2</v>
      </c>
      <c r="H37" s="25">
        <v>1.4999999999999999E-2</v>
      </c>
      <c r="I37" t="str">
        <f t="shared" si="0"/>
        <v>1265</v>
      </c>
      <c r="J37" s="31" t="str">
        <f t="shared" si="1"/>
        <v>TRUE</v>
      </c>
      <c r="K37"/>
    </row>
    <row r="38" spans="1:11" x14ac:dyDescent="0.25">
      <c r="A38">
        <v>12825801112</v>
      </c>
      <c r="B38" t="s">
        <v>34</v>
      </c>
      <c r="C38" s="24">
        <v>2.2064071428571426E-2</v>
      </c>
      <c r="D38" s="6">
        <v>2.4225696428571433E-2</v>
      </c>
      <c r="E38" s="24">
        <v>2.4225696428571433E-2</v>
      </c>
      <c r="F38" s="26">
        <v>954178</v>
      </c>
      <c r="G38">
        <v>2.1000000000000001E-2</v>
      </c>
      <c r="H38" s="25">
        <v>2.4E-2</v>
      </c>
      <c r="I38" t="str">
        <f t="shared" si="0"/>
        <v>1282</v>
      </c>
      <c r="J38" s="31" t="str">
        <f t="shared" ref="J38:J69" si="3">IF(LEFT(A38,4)=LEFT(A37,4),H38=H37,"TRUE")</f>
        <v>TRUE</v>
      </c>
      <c r="K38"/>
    </row>
    <row r="39" spans="1:11" x14ac:dyDescent="0.25">
      <c r="A39">
        <v>12825901112</v>
      </c>
      <c r="B39" t="s">
        <v>35</v>
      </c>
      <c r="C39" s="24">
        <v>2.1510308928571427E-2</v>
      </c>
      <c r="D39" s="6">
        <v>2.3607328303571429E-2</v>
      </c>
      <c r="E39" s="24">
        <v>2.3607328303571429E-2</v>
      </c>
      <c r="F39" s="26">
        <v>2081233</v>
      </c>
      <c r="G39">
        <v>2.1000000000000001E-2</v>
      </c>
      <c r="H39" s="25">
        <v>2.4E-2</v>
      </c>
      <c r="I39" t="str">
        <f t="shared" si="0"/>
        <v>1282</v>
      </c>
      <c r="J39" s="31" t="b">
        <f t="shared" si="3"/>
        <v>1</v>
      </c>
      <c r="K39"/>
    </row>
    <row r="40" spans="1:11" x14ac:dyDescent="0.25">
      <c r="A40">
        <v>12835601112</v>
      </c>
      <c r="B40" t="s">
        <v>36</v>
      </c>
      <c r="C40" s="6">
        <v>1.7385110714285716E-2</v>
      </c>
      <c r="D40" s="6">
        <v>1.8875836964285717E-2</v>
      </c>
      <c r="E40" s="24">
        <v>1.8875836964285717E-2</v>
      </c>
      <c r="F40" s="26">
        <v>568900</v>
      </c>
      <c r="G40">
        <v>1.7000000000000001E-2</v>
      </c>
      <c r="H40" s="25">
        <v>1.9E-2</v>
      </c>
      <c r="I40" t="str">
        <f t="shared" si="0"/>
        <v>1283</v>
      </c>
      <c r="J40" s="31" t="str">
        <f t="shared" si="3"/>
        <v>TRUE</v>
      </c>
      <c r="K40"/>
    </row>
    <row r="41" spans="1:11" x14ac:dyDescent="0.25">
      <c r="A41">
        <v>12845401056</v>
      </c>
      <c r="B41" t="s">
        <v>37</v>
      </c>
      <c r="C41" s="6">
        <v>2.1129225000000001E-2</v>
      </c>
      <c r="D41" s="6">
        <v>2.305745125E-2</v>
      </c>
      <c r="E41" s="24">
        <v>2.305745125E-2</v>
      </c>
      <c r="F41" s="26">
        <v>1568</v>
      </c>
      <c r="G41">
        <v>1.7000000000000001E-2</v>
      </c>
      <c r="H41" s="25">
        <v>1.9E-2</v>
      </c>
      <c r="I41" t="str">
        <f t="shared" si="0"/>
        <v>1284</v>
      </c>
      <c r="J41" s="31" t="str">
        <f t="shared" si="3"/>
        <v>TRUE</v>
      </c>
      <c r="K41"/>
    </row>
    <row r="42" spans="1:11" x14ac:dyDescent="0.25">
      <c r="A42">
        <v>12845401112</v>
      </c>
      <c r="B42" t="s">
        <v>37</v>
      </c>
      <c r="C42" s="6">
        <v>1.7363510714285716E-2</v>
      </c>
      <c r="D42" s="6">
        <v>1.8854236964285714E-2</v>
      </c>
      <c r="E42" s="24">
        <v>1.8854236964285714E-2</v>
      </c>
      <c r="F42" s="26">
        <v>219206</v>
      </c>
      <c r="G42">
        <v>1.7000000000000001E-2</v>
      </c>
      <c r="H42" s="25">
        <v>1.9E-2</v>
      </c>
      <c r="I42" t="str">
        <f t="shared" si="0"/>
        <v>1284</v>
      </c>
      <c r="J42" s="31" t="b">
        <f t="shared" si="3"/>
        <v>1</v>
      </c>
      <c r="K42"/>
    </row>
    <row r="43" spans="1:11" x14ac:dyDescent="0.25">
      <c r="A43">
        <v>12995001080</v>
      </c>
      <c r="B43" t="s">
        <v>38</v>
      </c>
      <c r="C43" s="6">
        <v>1.2787831707317076E-2</v>
      </c>
      <c r="D43" s="6">
        <v>2.1893956707317076E-2</v>
      </c>
      <c r="E43" s="24">
        <v>2.1893956707317076E-2</v>
      </c>
      <c r="F43" s="26">
        <v>122720</v>
      </c>
      <c r="G43">
        <v>1.2E-2</v>
      </c>
      <c r="H43" s="25">
        <v>2.2000000000000002E-2</v>
      </c>
      <c r="I43" t="str">
        <f t="shared" si="0"/>
        <v>1299</v>
      </c>
      <c r="J43" s="31" t="str">
        <f t="shared" si="3"/>
        <v>TRUE</v>
      </c>
      <c r="K43"/>
    </row>
    <row r="44" spans="1:11" x14ac:dyDescent="0.25">
      <c r="A44">
        <v>13005001080</v>
      </c>
      <c r="B44" t="s">
        <v>39</v>
      </c>
      <c r="C44" s="6">
        <v>1.2793431707317077E-2</v>
      </c>
      <c r="D44" s="6">
        <v>2.1899556707317074E-2</v>
      </c>
      <c r="E44" s="24">
        <v>2.1899556707317074E-2</v>
      </c>
      <c r="F44" s="26">
        <v>117520</v>
      </c>
      <c r="G44">
        <v>1.2E-2</v>
      </c>
      <c r="H44" s="25">
        <v>2.2000000000000002E-2</v>
      </c>
      <c r="I44" t="str">
        <f t="shared" si="0"/>
        <v>1300</v>
      </c>
      <c r="J44" s="31" t="str">
        <f t="shared" si="3"/>
        <v>TRUE</v>
      </c>
      <c r="K44"/>
    </row>
    <row r="45" spans="1:11" x14ac:dyDescent="0.25">
      <c r="A45">
        <v>13185000000</v>
      </c>
      <c r="B45" t="s">
        <v>40</v>
      </c>
      <c r="C45" s="6">
        <v>0.26556291980146934</v>
      </c>
      <c r="D45" s="6">
        <v>0.29647766694432648</v>
      </c>
      <c r="E45" s="24">
        <v>6.6325813010612245E-2</v>
      </c>
      <c r="F45" s="26">
        <v>0</v>
      </c>
      <c r="G45">
        <v>0.26500000000000001</v>
      </c>
      <c r="H45" s="25">
        <v>6.7000000000000004E-2</v>
      </c>
      <c r="I45" t="str">
        <f t="shared" si="0"/>
        <v>1318</v>
      </c>
      <c r="J45" s="31" t="str">
        <f t="shared" si="3"/>
        <v>TRUE</v>
      </c>
      <c r="K45"/>
    </row>
    <row r="46" spans="1:11" x14ac:dyDescent="0.25">
      <c r="A46">
        <v>13185001084</v>
      </c>
      <c r="B46" t="s">
        <v>41</v>
      </c>
      <c r="C46" s="6">
        <v>0.26556291980146934</v>
      </c>
      <c r="D46" s="6">
        <v>0.29647766694432648</v>
      </c>
      <c r="E46" s="24">
        <v>6.6325813010612245E-2</v>
      </c>
      <c r="F46" s="26">
        <v>-81</v>
      </c>
      <c r="G46">
        <v>0.26500000000000001</v>
      </c>
      <c r="H46" s="25">
        <v>6.7000000000000004E-2</v>
      </c>
      <c r="I46" t="str">
        <f t="shared" si="0"/>
        <v>1318</v>
      </c>
      <c r="J46" s="31" t="b">
        <f t="shared" si="3"/>
        <v>1</v>
      </c>
      <c r="K46"/>
    </row>
    <row r="47" spans="1:11" x14ac:dyDescent="0.25">
      <c r="A47">
        <v>13265201150</v>
      </c>
      <c r="B47" t="s">
        <v>42</v>
      </c>
      <c r="C47" s="6">
        <v>1.5185186666666664E-2</v>
      </c>
      <c r="D47" s="6">
        <v>1.6656367333333331E-2</v>
      </c>
      <c r="E47" s="24">
        <v>1.6656367333333331E-2</v>
      </c>
      <c r="F47" s="26">
        <v>498567</v>
      </c>
      <c r="G47">
        <v>1.7000000000000001E-2</v>
      </c>
      <c r="H47" s="25">
        <v>1.9E-2</v>
      </c>
      <c r="I47" t="str">
        <f t="shared" si="0"/>
        <v>1326</v>
      </c>
      <c r="J47" s="31" t="str">
        <f t="shared" si="3"/>
        <v>TRUE</v>
      </c>
      <c r="K47"/>
    </row>
    <row r="48" spans="1:11" x14ac:dyDescent="0.25">
      <c r="A48">
        <v>13265301150</v>
      </c>
      <c r="B48" t="s">
        <v>43</v>
      </c>
      <c r="C48" s="6">
        <v>1.7084426666666663E-2</v>
      </c>
      <c r="D48" s="6">
        <v>1.8777185333333331E-2</v>
      </c>
      <c r="E48" s="24">
        <v>1.8777185333333331E-2</v>
      </c>
      <c r="F48" s="26">
        <v>1696512</v>
      </c>
      <c r="G48">
        <v>1.7000000000000001E-2</v>
      </c>
      <c r="H48" s="25">
        <v>1.9E-2</v>
      </c>
      <c r="I48" t="str">
        <f t="shared" si="0"/>
        <v>1326</v>
      </c>
      <c r="J48" s="31" t="b">
        <f t="shared" si="3"/>
        <v>1</v>
      </c>
      <c r="K48"/>
    </row>
    <row r="49" spans="1:14" x14ac:dyDescent="0.25">
      <c r="A49">
        <v>13275001140</v>
      </c>
      <c r="B49" t="s">
        <v>44</v>
      </c>
      <c r="C49" s="6">
        <v>1.6209242857142859E-2</v>
      </c>
      <c r="D49" s="6">
        <v>1.7603567857142861E-2</v>
      </c>
      <c r="E49" s="24">
        <v>1.7603567857142861E-2</v>
      </c>
      <c r="F49" s="26">
        <v>634298</v>
      </c>
      <c r="G49">
        <v>1.6E-2</v>
      </c>
      <c r="H49" s="25">
        <v>1.8000000000000002E-2</v>
      </c>
      <c r="I49" t="str">
        <f t="shared" si="0"/>
        <v>1327</v>
      </c>
      <c r="J49" s="31" t="str">
        <f t="shared" si="3"/>
        <v>TRUE</v>
      </c>
      <c r="K49"/>
    </row>
    <row r="50" spans="1:14" x14ac:dyDescent="0.25">
      <c r="A50">
        <v>13285001140</v>
      </c>
      <c r="B50" t="s">
        <v>45</v>
      </c>
      <c r="C50" s="6">
        <v>1.6245242857142857E-2</v>
      </c>
      <c r="D50" s="6">
        <v>1.7639567857142859E-2</v>
      </c>
      <c r="E50" s="24">
        <v>1.7639567857142859E-2</v>
      </c>
      <c r="F50" s="26">
        <v>103393</v>
      </c>
      <c r="G50">
        <v>1.6E-2</v>
      </c>
      <c r="H50" s="25">
        <v>1.8000000000000002E-2</v>
      </c>
      <c r="I50" t="str">
        <f t="shared" si="0"/>
        <v>1328</v>
      </c>
      <c r="J50" s="31" t="str">
        <f t="shared" si="3"/>
        <v>TRUE</v>
      </c>
      <c r="K50"/>
    </row>
    <row r="51" spans="1:14" x14ac:dyDescent="0.25">
      <c r="A51">
        <v>13605001048</v>
      </c>
      <c r="B51" t="s">
        <v>46</v>
      </c>
      <c r="C51" s="6">
        <v>0.25476249249999994</v>
      </c>
      <c r="D51" s="6">
        <v>0.28421556562499994</v>
      </c>
      <c r="E51" s="24">
        <v>4.7078285625000001E-2</v>
      </c>
      <c r="F51" s="26">
        <v>48</v>
      </c>
      <c r="G51">
        <v>0.247</v>
      </c>
      <c r="H51" s="25">
        <v>4.1000000000000002E-2</v>
      </c>
      <c r="I51" t="str">
        <f t="shared" si="0"/>
        <v>1360</v>
      </c>
      <c r="J51" s="31" t="str">
        <f t="shared" si="3"/>
        <v>TRUE</v>
      </c>
      <c r="K51"/>
    </row>
    <row r="52" spans="1:14" x14ac:dyDescent="0.25">
      <c r="A52">
        <v>13605001096</v>
      </c>
      <c r="B52" t="s">
        <v>46</v>
      </c>
      <c r="C52" s="6">
        <v>0.24916415916666662</v>
      </c>
      <c r="D52" s="6">
        <v>0.27796623229166662</v>
      </c>
      <c r="E52" s="24">
        <v>4.0828952291666665E-2</v>
      </c>
      <c r="F52" s="26">
        <v>68373</v>
      </c>
      <c r="G52">
        <v>0.247</v>
      </c>
      <c r="H52" s="25">
        <v>4.1000000000000002E-2</v>
      </c>
      <c r="I52" t="str">
        <f t="shared" si="0"/>
        <v>1360</v>
      </c>
      <c r="J52" s="31" t="b">
        <f t="shared" si="3"/>
        <v>1</v>
      </c>
      <c r="K52"/>
    </row>
    <row r="53" spans="1:14" x14ac:dyDescent="0.25">
      <c r="A53">
        <v>13630001140</v>
      </c>
      <c r="B53" t="s">
        <v>47</v>
      </c>
      <c r="C53" s="6">
        <v>1.6215242857142858E-2</v>
      </c>
      <c r="D53" s="6">
        <v>1.760956785714286E-2</v>
      </c>
      <c r="E53" s="24">
        <v>1.760956785714286E-2</v>
      </c>
      <c r="F53" s="26">
        <v>249221</v>
      </c>
      <c r="G53">
        <v>1.6E-2</v>
      </c>
      <c r="H53" s="25">
        <v>1.8000000000000002E-2</v>
      </c>
      <c r="I53" t="str">
        <f t="shared" si="0"/>
        <v>1363</v>
      </c>
      <c r="J53" s="31" t="str">
        <f t="shared" si="3"/>
        <v>TRUE</v>
      </c>
      <c r="K53"/>
    </row>
    <row r="54" spans="1:14" x14ac:dyDescent="0.25">
      <c r="A54">
        <v>13640001140</v>
      </c>
      <c r="B54" t="s">
        <v>48</v>
      </c>
      <c r="C54" s="6">
        <v>1.6215242857142858E-2</v>
      </c>
      <c r="D54" s="6">
        <v>1.760956785714286E-2</v>
      </c>
      <c r="E54" s="24">
        <v>1.760956785714286E-2</v>
      </c>
      <c r="F54" s="26">
        <v>367477</v>
      </c>
      <c r="G54">
        <v>1.6E-2</v>
      </c>
      <c r="H54" s="25">
        <v>1.8000000000000002E-2</v>
      </c>
      <c r="I54" t="str">
        <f t="shared" si="0"/>
        <v>1364</v>
      </c>
      <c r="J54" s="31" t="str">
        <f t="shared" si="3"/>
        <v>TRUE</v>
      </c>
      <c r="K54"/>
    </row>
    <row r="55" spans="1:14" x14ac:dyDescent="0.25">
      <c r="A55">
        <v>13840001140</v>
      </c>
      <c r="B55" t="s">
        <v>49</v>
      </c>
      <c r="C55" s="6">
        <v>1.6215242857142858E-2</v>
      </c>
      <c r="D55" s="6">
        <v>1.760956785714286E-2</v>
      </c>
      <c r="E55" s="24">
        <v>1.760956785714286E-2</v>
      </c>
      <c r="F55" s="26">
        <v>287165</v>
      </c>
      <c r="G55">
        <v>1.6E-2</v>
      </c>
      <c r="H55" s="25">
        <v>1.8000000000000002E-2</v>
      </c>
      <c r="I55" t="str">
        <f t="shared" si="0"/>
        <v>1384</v>
      </c>
      <c r="J55" s="31" t="str">
        <f t="shared" si="3"/>
        <v>TRUE</v>
      </c>
      <c r="K55"/>
    </row>
    <row r="56" spans="1:14" x14ac:dyDescent="0.25">
      <c r="A56">
        <v>13850001140</v>
      </c>
      <c r="B56" t="s">
        <v>50</v>
      </c>
      <c r="C56" s="6">
        <v>1.6215242857142858E-2</v>
      </c>
      <c r="D56" s="6">
        <v>1.760956785714286E-2</v>
      </c>
      <c r="E56" s="24">
        <v>1.760956785714286E-2</v>
      </c>
      <c r="F56" s="26">
        <v>353183</v>
      </c>
      <c r="G56">
        <v>1.6E-2</v>
      </c>
      <c r="H56" s="25">
        <v>1.8000000000000002E-2</v>
      </c>
      <c r="I56" t="str">
        <f t="shared" si="0"/>
        <v>1385</v>
      </c>
      <c r="J56" s="31" t="str">
        <f t="shared" si="3"/>
        <v>TRUE</v>
      </c>
      <c r="K56"/>
    </row>
    <row r="57" spans="1:14" x14ac:dyDescent="0.25">
      <c r="A57">
        <v>14010201210</v>
      </c>
      <c r="B57" t="s">
        <v>51</v>
      </c>
      <c r="C57" s="6">
        <v>1.1666961904761904E-2</v>
      </c>
      <c r="D57" s="6">
        <v>1.2696471904761907E-2</v>
      </c>
      <c r="E57" s="24">
        <v>1.2696471904761907E-2</v>
      </c>
      <c r="F57" s="26">
        <v>501920</v>
      </c>
      <c r="G57">
        <v>1.2E-2</v>
      </c>
      <c r="H57" s="25">
        <v>1.3000000000000001E-2</v>
      </c>
      <c r="I57" t="str">
        <f t="shared" si="0"/>
        <v>1401</v>
      </c>
      <c r="J57" s="31" t="str">
        <f t="shared" si="3"/>
        <v>TRUE</v>
      </c>
      <c r="K57"/>
    </row>
    <row r="58" spans="1:14" x14ac:dyDescent="0.25">
      <c r="A58">
        <v>14070401056</v>
      </c>
      <c r="B58" t="s">
        <v>52</v>
      </c>
      <c r="C58" s="6">
        <v>2.0861298571428575E-2</v>
      </c>
      <c r="D58" s="6">
        <v>2.2719530071428573E-2</v>
      </c>
      <c r="E58" s="24">
        <v>2.2719530071428573E-2</v>
      </c>
      <c r="F58" s="26">
        <v>2464</v>
      </c>
      <c r="G58">
        <v>1.7999999999999999E-2</v>
      </c>
      <c r="H58" s="25">
        <v>2.1000000000000001E-2</v>
      </c>
      <c r="I58" t="str">
        <f t="shared" si="0"/>
        <v>1407</v>
      </c>
      <c r="J58" s="31" t="str">
        <f t="shared" si="3"/>
        <v>TRUE</v>
      </c>
      <c r="K58"/>
    </row>
    <row r="59" spans="1:14" x14ac:dyDescent="0.25">
      <c r="A59">
        <v>14070401140</v>
      </c>
      <c r="B59" t="s">
        <v>52</v>
      </c>
      <c r="C59" s="6">
        <v>1.8595584285714291E-2</v>
      </c>
      <c r="D59" s="6">
        <v>2.0191315785714287E-2</v>
      </c>
      <c r="E59" s="24">
        <v>2.0191315785714287E-2</v>
      </c>
      <c r="F59" s="26">
        <v>299349</v>
      </c>
      <c r="G59">
        <v>1.7999999999999999E-2</v>
      </c>
      <c r="H59" s="25">
        <v>2.1000000000000001E-2</v>
      </c>
      <c r="I59" t="str">
        <f t="shared" si="0"/>
        <v>1407</v>
      </c>
      <c r="J59" s="31" t="b">
        <f t="shared" si="3"/>
        <v>1</v>
      </c>
      <c r="K59"/>
    </row>
    <row r="60" spans="1:14" x14ac:dyDescent="0.25">
      <c r="A60">
        <v>14100201050</v>
      </c>
      <c r="B60" t="s">
        <v>53</v>
      </c>
      <c r="C60" s="6">
        <v>9.544870857142855E-2</v>
      </c>
      <c r="D60" s="6">
        <v>0.10657034057142856</v>
      </c>
      <c r="E60" s="24">
        <v>1.198622057142857E-2</v>
      </c>
      <c r="F60" s="26">
        <v>4050</v>
      </c>
      <c r="G60">
        <v>9.4E-2</v>
      </c>
      <c r="H60" s="25">
        <v>1.0999999999999999E-2</v>
      </c>
      <c r="I60" t="str">
        <f t="shared" si="0"/>
        <v>1410</v>
      </c>
      <c r="J60" s="31" t="str">
        <f t="shared" si="3"/>
        <v>TRUE</v>
      </c>
      <c r="K60" s="27"/>
      <c r="L60" s="27"/>
      <c r="M60" s="27"/>
      <c r="N60" s="24"/>
    </row>
    <row r="61" spans="1:14" x14ac:dyDescent="0.25">
      <c r="A61">
        <v>14100201150</v>
      </c>
      <c r="B61" t="s">
        <v>53</v>
      </c>
      <c r="C61" s="6">
        <v>9.4436975238095217E-2</v>
      </c>
      <c r="D61" s="6">
        <v>0.10544194057142856</v>
      </c>
      <c r="E61" s="24">
        <v>1.085782057142857E-2</v>
      </c>
      <c r="F61" s="26">
        <v>18750</v>
      </c>
      <c r="G61">
        <v>9.4E-2</v>
      </c>
      <c r="H61" s="25">
        <v>1.0999999999999999E-2</v>
      </c>
      <c r="I61" t="str">
        <f t="shared" si="0"/>
        <v>1410</v>
      </c>
      <c r="J61" s="31" t="b">
        <f t="shared" si="3"/>
        <v>1</v>
      </c>
      <c r="K61" s="27"/>
    </row>
    <row r="62" spans="1:14" x14ac:dyDescent="0.25">
      <c r="A62">
        <v>14100201350</v>
      </c>
      <c r="B62" t="s">
        <v>53</v>
      </c>
      <c r="C62" s="6">
        <v>9.3631108571428548E-2</v>
      </c>
      <c r="D62" s="6">
        <v>0.10454274057142855</v>
      </c>
      <c r="E62" s="24">
        <v>9.9586205714285708E-3</v>
      </c>
      <c r="F62" s="26">
        <v>66966</v>
      </c>
      <c r="G62">
        <v>9.4E-2</v>
      </c>
      <c r="H62" s="25">
        <v>1.0999999999999999E-2</v>
      </c>
      <c r="I62" t="str">
        <f t="shared" si="0"/>
        <v>1410</v>
      </c>
      <c r="J62" s="31" t="b">
        <f t="shared" si="3"/>
        <v>1</v>
      </c>
      <c r="K62" s="27"/>
    </row>
    <row r="63" spans="1:14" x14ac:dyDescent="0.25">
      <c r="A63">
        <v>14130201040</v>
      </c>
      <c r="B63" t="s">
        <v>54</v>
      </c>
      <c r="C63" s="6">
        <v>1.4540231707317074E-2</v>
      </c>
      <c r="D63" s="6">
        <v>2.1721356707317077E-2</v>
      </c>
      <c r="E63" s="24">
        <v>2.1721356707317077E-2</v>
      </c>
      <c r="F63" s="26">
        <v>1360</v>
      </c>
      <c r="G63">
        <v>1.0999999999999999E-2</v>
      </c>
      <c r="H63" s="25">
        <v>2.2000000000000002E-2</v>
      </c>
      <c r="I63" t="str">
        <f t="shared" si="0"/>
        <v>1413</v>
      </c>
      <c r="J63" s="31" t="str">
        <f t="shared" si="3"/>
        <v>TRUE</v>
      </c>
      <c r="K63"/>
    </row>
    <row r="64" spans="1:14" x14ac:dyDescent="0.25">
      <c r="A64">
        <v>14130201080</v>
      </c>
      <c r="B64" t="s">
        <v>54</v>
      </c>
      <c r="C64" s="6">
        <v>1.1578231707317074E-2</v>
      </c>
      <c r="D64" s="6">
        <v>1.8416356707317075E-2</v>
      </c>
      <c r="E64" s="24">
        <v>1.8416356707317075E-2</v>
      </c>
      <c r="F64" s="26">
        <v>2977</v>
      </c>
      <c r="G64">
        <v>1.0999999999999999E-2</v>
      </c>
      <c r="H64" s="25">
        <v>2.2000000000000002E-2</v>
      </c>
      <c r="I64" t="str">
        <f t="shared" si="0"/>
        <v>1413</v>
      </c>
      <c r="J64" s="31" t="b">
        <f t="shared" si="3"/>
        <v>1</v>
      </c>
      <c r="K64"/>
    </row>
    <row r="65" spans="1:11" x14ac:dyDescent="0.25">
      <c r="A65">
        <v>14140201056</v>
      </c>
      <c r="B65" t="s">
        <v>55</v>
      </c>
      <c r="C65" s="6">
        <v>2.0861298571428575E-2</v>
      </c>
      <c r="D65" s="6">
        <v>2.2719530071428573E-2</v>
      </c>
      <c r="E65" s="24">
        <v>2.2719530071428573E-2</v>
      </c>
      <c r="F65" s="26">
        <v>1680</v>
      </c>
      <c r="G65">
        <v>1.7999999999999999E-2</v>
      </c>
      <c r="H65" s="25">
        <v>2.1000000000000001E-2</v>
      </c>
      <c r="I65" t="str">
        <f t="shared" si="0"/>
        <v>1414</v>
      </c>
      <c r="J65" s="31" t="str">
        <f t="shared" si="3"/>
        <v>TRUE</v>
      </c>
      <c r="K65"/>
    </row>
    <row r="66" spans="1:11" x14ac:dyDescent="0.25">
      <c r="A66">
        <v>14140201140</v>
      </c>
      <c r="B66" t="s">
        <v>55</v>
      </c>
      <c r="C66" s="6">
        <v>1.8595584285714291E-2</v>
      </c>
      <c r="D66" s="6">
        <v>2.0191315785714287E-2</v>
      </c>
      <c r="E66" s="24">
        <v>2.0191315785714287E-2</v>
      </c>
      <c r="F66" s="26">
        <v>473778</v>
      </c>
      <c r="G66">
        <v>1.7999999999999999E-2</v>
      </c>
      <c r="H66" s="25">
        <v>2.1000000000000001E-2</v>
      </c>
      <c r="I66" t="str">
        <f t="shared" si="0"/>
        <v>1414</v>
      </c>
      <c r="J66" s="31" t="b">
        <f t="shared" si="3"/>
        <v>1</v>
      </c>
      <c r="K66"/>
    </row>
    <row r="67" spans="1:11" x14ac:dyDescent="0.25">
      <c r="A67">
        <v>14170101050</v>
      </c>
      <c r="B67" t="s">
        <v>56</v>
      </c>
      <c r="C67" s="6">
        <v>9.544870857142855E-2</v>
      </c>
      <c r="D67" s="6">
        <v>0.10657034057142856</v>
      </c>
      <c r="E67" s="24">
        <v>1.198622057142857E-2</v>
      </c>
      <c r="F67" s="26">
        <v>3900</v>
      </c>
      <c r="G67">
        <v>9.4E-2</v>
      </c>
      <c r="H67" s="25">
        <v>1.0999999999999999E-2</v>
      </c>
      <c r="I67" t="str">
        <f t="shared" si="0"/>
        <v>1417</v>
      </c>
      <c r="J67" s="31" t="str">
        <f t="shared" si="3"/>
        <v>TRUE</v>
      </c>
      <c r="K67" s="27"/>
    </row>
    <row r="68" spans="1:11" x14ac:dyDescent="0.25">
      <c r="A68">
        <v>14170101150</v>
      </c>
      <c r="B68" t="s">
        <v>56</v>
      </c>
      <c r="C68" s="6">
        <v>9.4436975238095217E-2</v>
      </c>
      <c r="D68" s="6">
        <v>0.10544194057142856</v>
      </c>
      <c r="E68" s="24">
        <v>1.085782057142857E-2</v>
      </c>
      <c r="F68" s="26">
        <v>19200</v>
      </c>
      <c r="G68">
        <v>9.4E-2</v>
      </c>
      <c r="H68" s="25">
        <v>1.0999999999999999E-2</v>
      </c>
      <c r="I68" t="str">
        <f t="shared" si="0"/>
        <v>1417</v>
      </c>
      <c r="J68" s="31" t="b">
        <f t="shared" si="3"/>
        <v>1</v>
      </c>
      <c r="K68" s="27"/>
    </row>
    <row r="69" spans="1:11" x14ac:dyDescent="0.25">
      <c r="A69">
        <v>14170101350</v>
      </c>
      <c r="B69" t="s">
        <v>56</v>
      </c>
      <c r="C69" s="6">
        <v>9.3631108571428548E-2</v>
      </c>
      <c r="D69" s="6">
        <v>0.10454274057142855</v>
      </c>
      <c r="E69" s="24">
        <v>9.9586205714285708E-3</v>
      </c>
      <c r="F69" s="26">
        <v>151585</v>
      </c>
      <c r="G69">
        <v>9.4E-2</v>
      </c>
      <c r="H69" s="25">
        <v>1.0999999999999999E-2</v>
      </c>
      <c r="I69" t="str">
        <f t="shared" si="0"/>
        <v>1417</v>
      </c>
      <c r="J69" s="31" t="b">
        <f t="shared" si="3"/>
        <v>1</v>
      </c>
      <c r="K69" s="27"/>
    </row>
    <row r="70" spans="1:11" x14ac:dyDescent="0.25">
      <c r="A70">
        <v>14210201056</v>
      </c>
      <c r="B70" t="s">
        <v>57</v>
      </c>
      <c r="C70" s="6">
        <v>2.0866098571428574E-2</v>
      </c>
      <c r="D70" s="6">
        <v>2.2724330071428576E-2</v>
      </c>
      <c r="E70" s="24">
        <v>2.2724330071428576E-2</v>
      </c>
      <c r="F70" s="26">
        <v>1512</v>
      </c>
      <c r="G70">
        <v>1.7999999999999999E-2</v>
      </c>
      <c r="H70" s="25">
        <v>2.1000000000000001E-2</v>
      </c>
      <c r="I70" t="str">
        <f t="shared" ref="I70:I133" si="4">LEFT(A70,4)</f>
        <v>1421</v>
      </c>
      <c r="J70" s="31" t="str">
        <f t="shared" ref="J70:J101" si="5">IF(LEFT(A70,4)=LEFT(A69,4),H70=H69,"TRUE")</f>
        <v>TRUE</v>
      </c>
      <c r="K70"/>
    </row>
    <row r="71" spans="1:11" x14ac:dyDescent="0.25">
      <c r="A71">
        <v>14210201140</v>
      </c>
      <c r="B71" t="s">
        <v>57</v>
      </c>
      <c r="C71" s="6">
        <v>1.860038428571429E-2</v>
      </c>
      <c r="D71" s="6">
        <v>2.0196115785714289E-2</v>
      </c>
      <c r="E71" s="24">
        <v>2.0196115785714289E-2</v>
      </c>
      <c r="F71" s="26">
        <v>402018</v>
      </c>
      <c r="G71">
        <v>1.7999999999999999E-2</v>
      </c>
      <c r="H71" s="25">
        <v>2.1000000000000001E-2</v>
      </c>
      <c r="I71" t="str">
        <f t="shared" si="4"/>
        <v>1421</v>
      </c>
      <c r="J71" s="31" t="b">
        <f t="shared" si="5"/>
        <v>1</v>
      </c>
      <c r="K71"/>
    </row>
    <row r="72" spans="1:11" x14ac:dyDescent="0.25">
      <c r="A72">
        <v>14240101050</v>
      </c>
      <c r="B72" t="s">
        <v>58</v>
      </c>
      <c r="C72" s="6">
        <v>9.5446068571428552E-2</v>
      </c>
      <c r="D72" s="6">
        <v>0.10656770057142856</v>
      </c>
      <c r="E72" s="24">
        <v>1.198382057142857E-2</v>
      </c>
      <c r="F72" s="26">
        <v>3350</v>
      </c>
      <c r="G72">
        <v>9.4E-2</v>
      </c>
      <c r="H72" s="25">
        <v>1.0999999999999999E-2</v>
      </c>
      <c r="I72" t="str">
        <f t="shared" si="4"/>
        <v>1424</v>
      </c>
      <c r="J72" s="31" t="str">
        <f t="shared" si="5"/>
        <v>TRUE</v>
      </c>
      <c r="K72" s="27"/>
    </row>
    <row r="73" spans="1:11" x14ac:dyDescent="0.25">
      <c r="A73">
        <v>14240101150</v>
      </c>
      <c r="B73" t="s">
        <v>58</v>
      </c>
      <c r="C73" s="6">
        <v>9.4434335238095218E-2</v>
      </c>
      <c r="D73" s="6">
        <v>0.10543930057142856</v>
      </c>
      <c r="E73" s="24">
        <v>1.085542057142857E-2</v>
      </c>
      <c r="F73" s="26">
        <v>15450</v>
      </c>
      <c r="G73">
        <v>9.4E-2</v>
      </c>
      <c r="H73" s="25">
        <v>1.0999999999999999E-2</v>
      </c>
      <c r="I73" t="str">
        <f t="shared" si="4"/>
        <v>1424</v>
      </c>
      <c r="J73" s="31" t="b">
        <f t="shared" si="5"/>
        <v>1</v>
      </c>
      <c r="K73" s="27"/>
    </row>
    <row r="74" spans="1:11" x14ac:dyDescent="0.25">
      <c r="A74">
        <v>14240101350</v>
      </c>
      <c r="B74" t="s">
        <v>58</v>
      </c>
      <c r="C74" s="6">
        <v>9.362846857142855E-2</v>
      </c>
      <c r="D74" s="6">
        <v>0.10454010057142855</v>
      </c>
      <c r="E74" s="24">
        <v>9.9562205714285711E-3</v>
      </c>
      <c r="F74" s="26">
        <v>102528</v>
      </c>
      <c r="G74">
        <v>9.4E-2</v>
      </c>
      <c r="H74" s="25">
        <v>1.0999999999999999E-2</v>
      </c>
      <c r="I74" t="str">
        <f t="shared" si="4"/>
        <v>1424</v>
      </c>
      <c r="J74" s="31" t="b">
        <f t="shared" si="5"/>
        <v>1</v>
      </c>
      <c r="K74" s="27"/>
    </row>
    <row r="75" spans="1:11" x14ac:dyDescent="0.25">
      <c r="A75">
        <v>14330101056</v>
      </c>
      <c r="B75" t="s">
        <v>59</v>
      </c>
      <c r="C75" s="6">
        <v>2.0856498571428569E-2</v>
      </c>
      <c r="D75" s="6">
        <v>2.2714730071428574E-2</v>
      </c>
      <c r="E75" s="24">
        <v>2.2714730071428574E-2</v>
      </c>
      <c r="F75" s="26">
        <v>896</v>
      </c>
      <c r="G75">
        <v>1.7999999999999999E-2</v>
      </c>
      <c r="H75" s="25">
        <v>2.1000000000000001E-2</v>
      </c>
      <c r="I75" t="str">
        <f t="shared" si="4"/>
        <v>1433</v>
      </c>
      <c r="J75" s="31" t="str">
        <f t="shared" si="5"/>
        <v>TRUE</v>
      </c>
      <c r="K75"/>
    </row>
    <row r="76" spans="1:11" x14ac:dyDescent="0.25">
      <c r="A76">
        <v>14330101140</v>
      </c>
      <c r="B76" t="s">
        <v>59</v>
      </c>
      <c r="C76" s="6">
        <v>1.8590784285714285E-2</v>
      </c>
      <c r="D76" s="6">
        <v>2.0186515785714287E-2</v>
      </c>
      <c r="E76" s="24">
        <v>2.0186515785714287E-2</v>
      </c>
      <c r="F76" s="26">
        <v>220767</v>
      </c>
      <c r="G76">
        <v>1.7999999999999999E-2</v>
      </c>
      <c r="H76" s="25">
        <v>2.1000000000000001E-2</v>
      </c>
      <c r="I76" t="str">
        <f t="shared" si="4"/>
        <v>1433</v>
      </c>
      <c r="J76" s="31" t="b">
        <f t="shared" si="5"/>
        <v>1</v>
      </c>
      <c r="K76"/>
    </row>
    <row r="77" spans="1:11" x14ac:dyDescent="0.25">
      <c r="A77">
        <v>14350101050</v>
      </c>
      <c r="B77" t="s">
        <v>60</v>
      </c>
      <c r="C77" s="6">
        <v>9.534880857142855E-2</v>
      </c>
      <c r="D77" s="6">
        <v>0.10645878557142857</v>
      </c>
      <c r="E77" s="24">
        <v>1.1874665571428572E-2</v>
      </c>
      <c r="F77" s="26">
        <v>3000</v>
      </c>
      <c r="G77">
        <v>9.4E-2</v>
      </c>
      <c r="H77" s="25">
        <v>1.0999999999999999E-2</v>
      </c>
      <c r="I77" t="str">
        <f t="shared" si="4"/>
        <v>1435</v>
      </c>
      <c r="J77" s="31" t="str">
        <f t="shared" si="5"/>
        <v>TRUE</v>
      </c>
      <c r="K77" s="27"/>
    </row>
    <row r="78" spans="1:11" x14ac:dyDescent="0.25">
      <c r="A78">
        <v>14350101150</v>
      </c>
      <c r="B78" t="s">
        <v>60</v>
      </c>
      <c r="C78" s="6">
        <v>9.4337075238095217E-2</v>
      </c>
      <c r="D78" s="6">
        <v>0.10533038557142857</v>
      </c>
      <c r="E78" s="24">
        <v>1.0746265571428572E-2</v>
      </c>
      <c r="F78" s="26">
        <v>15150</v>
      </c>
      <c r="G78">
        <v>9.4E-2</v>
      </c>
      <c r="H78" s="25">
        <v>1.0999999999999999E-2</v>
      </c>
      <c r="I78" t="str">
        <f t="shared" si="4"/>
        <v>1435</v>
      </c>
      <c r="J78" s="31" t="b">
        <f t="shared" si="5"/>
        <v>1</v>
      </c>
      <c r="K78" s="27"/>
    </row>
    <row r="79" spans="1:11" x14ac:dyDescent="0.25">
      <c r="A79">
        <v>14350101350</v>
      </c>
      <c r="B79" t="s">
        <v>60</v>
      </c>
      <c r="C79" s="6">
        <v>9.3531208571428548E-2</v>
      </c>
      <c r="D79" s="6">
        <v>0.10443118557142857</v>
      </c>
      <c r="E79" s="24">
        <v>9.8470655714285732E-3</v>
      </c>
      <c r="F79" s="26">
        <v>67460</v>
      </c>
      <c r="G79">
        <v>9.4E-2</v>
      </c>
      <c r="H79" s="25">
        <v>1.0999999999999999E-2</v>
      </c>
      <c r="I79" t="str">
        <f t="shared" si="4"/>
        <v>1435</v>
      </c>
      <c r="J79" s="31" t="b">
        <f t="shared" si="5"/>
        <v>1</v>
      </c>
      <c r="K79" s="27"/>
    </row>
    <row r="80" spans="1:11" x14ac:dyDescent="0.25">
      <c r="A80">
        <v>14390001140</v>
      </c>
      <c r="B80" t="s">
        <v>61</v>
      </c>
      <c r="C80" s="6">
        <v>1.6218099999999999E-2</v>
      </c>
      <c r="D80" s="6">
        <v>1.7612425000000001E-2</v>
      </c>
      <c r="E80" s="24">
        <v>1.7612425000000001E-2</v>
      </c>
      <c r="F80" s="26">
        <v>12937</v>
      </c>
      <c r="G80" t="e">
        <v>#N/A</v>
      </c>
      <c r="H80" s="25">
        <v>1.8000000000000002E-2</v>
      </c>
      <c r="I80" t="str">
        <f t="shared" si="4"/>
        <v>1439</v>
      </c>
      <c r="J80" s="31" t="str">
        <f t="shared" si="5"/>
        <v>TRUE</v>
      </c>
      <c r="K80"/>
    </row>
    <row r="81" spans="1:14" x14ac:dyDescent="0.25">
      <c r="A81">
        <v>14400001140</v>
      </c>
      <c r="B81" t="s">
        <v>62</v>
      </c>
      <c r="C81" s="6">
        <v>1.62121E-2</v>
      </c>
      <c r="D81" s="6">
        <v>1.7606425000000002E-2</v>
      </c>
      <c r="E81" s="24">
        <v>1.7606425000000002E-2</v>
      </c>
      <c r="F81" s="26">
        <v>138956</v>
      </c>
      <c r="G81">
        <v>1.6E-2</v>
      </c>
      <c r="H81" s="25">
        <v>1.8000000000000002E-2</v>
      </c>
      <c r="I81" t="str">
        <f t="shared" si="4"/>
        <v>1440</v>
      </c>
      <c r="J81" s="31" t="str">
        <f t="shared" si="5"/>
        <v>TRUE</v>
      </c>
      <c r="K81"/>
    </row>
    <row r="82" spans="1:14" x14ac:dyDescent="0.25">
      <c r="A82">
        <v>14621001060</v>
      </c>
      <c r="B82" t="s">
        <v>63</v>
      </c>
      <c r="C82" s="6">
        <v>1.8678153333333336E-2</v>
      </c>
      <c r="D82" s="6">
        <v>2.0345275666666669E-2</v>
      </c>
      <c r="E82" s="24">
        <v>2.0345275666666669E-2</v>
      </c>
      <c r="F82" s="26">
        <v>9600</v>
      </c>
      <c r="G82">
        <v>1.7000000000000001E-2</v>
      </c>
      <c r="H82" s="25">
        <v>1.9E-2</v>
      </c>
      <c r="I82" t="str">
        <f t="shared" si="4"/>
        <v>1462</v>
      </c>
      <c r="J82" s="31" t="str">
        <f t="shared" si="5"/>
        <v>TRUE</v>
      </c>
      <c r="K82"/>
    </row>
    <row r="83" spans="1:14" x14ac:dyDescent="0.25">
      <c r="A83">
        <v>14621001150</v>
      </c>
      <c r="B83" t="s">
        <v>63</v>
      </c>
      <c r="C83" s="6">
        <v>1.7163486666666668E-2</v>
      </c>
      <c r="D83" s="6">
        <v>1.8655609000000004E-2</v>
      </c>
      <c r="E83" s="24">
        <v>1.8655609000000004E-2</v>
      </c>
      <c r="F83" s="26">
        <v>140400</v>
      </c>
      <c r="G83">
        <v>1.7000000000000001E-2</v>
      </c>
      <c r="H83" s="25">
        <v>1.9E-2</v>
      </c>
      <c r="I83" t="str">
        <f t="shared" si="4"/>
        <v>1462</v>
      </c>
      <c r="J83" s="31" t="b">
        <f t="shared" si="5"/>
        <v>1</v>
      </c>
      <c r="K83"/>
    </row>
    <row r="84" spans="1:14" x14ac:dyDescent="0.25">
      <c r="A84">
        <v>14640001060</v>
      </c>
      <c r="B84" t="s">
        <v>64</v>
      </c>
      <c r="C84" s="6">
        <v>1.8678153333333336E-2</v>
      </c>
      <c r="D84" s="6">
        <v>2.0345275666666669E-2</v>
      </c>
      <c r="E84" s="24">
        <v>2.0345275666666669E-2</v>
      </c>
      <c r="F84" s="26">
        <v>1080</v>
      </c>
      <c r="G84">
        <v>1.7000000000000001E-2</v>
      </c>
      <c r="H84" s="25">
        <v>1.9E-2</v>
      </c>
      <c r="I84" t="str">
        <f t="shared" si="4"/>
        <v>1464</v>
      </c>
      <c r="J84" s="31" t="str">
        <f t="shared" si="5"/>
        <v>TRUE</v>
      </c>
      <c r="K84"/>
    </row>
    <row r="85" spans="1:14" x14ac:dyDescent="0.25">
      <c r="A85">
        <v>14640001150</v>
      </c>
      <c r="B85" t="s">
        <v>64</v>
      </c>
      <c r="C85" s="6">
        <v>1.7163486666666668E-2</v>
      </c>
      <c r="D85" s="6">
        <v>1.8655609000000004E-2</v>
      </c>
      <c r="E85" s="24">
        <v>1.8655609000000004E-2</v>
      </c>
      <c r="F85" s="26">
        <v>332501</v>
      </c>
      <c r="G85">
        <v>1.7000000000000001E-2</v>
      </c>
      <c r="H85" s="25">
        <v>1.9E-2</v>
      </c>
      <c r="I85" t="str">
        <f t="shared" si="4"/>
        <v>1464</v>
      </c>
      <c r="J85" s="31" t="b">
        <f t="shared" si="5"/>
        <v>1</v>
      </c>
      <c r="K85"/>
    </row>
    <row r="86" spans="1:14" x14ac:dyDescent="0.25">
      <c r="A86">
        <v>14671001045</v>
      </c>
      <c r="B86" t="s">
        <v>65</v>
      </c>
      <c r="C86" s="6">
        <v>9.8507044444444455E-2</v>
      </c>
      <c r="D86" s="6">
        <v>0.10997228555555559</v>
      </c>
      <c r="E86" s="24">
        <v>1.3233085555555557E-2</v>
      </c>
      <c r="F86" s="26">
        <v>5760</v>
      </c>
      <c r="G86">
        <v>9.6000000000000002E-2</v>
      </c>
      <c r="H86" s="25">
        <v>1.3999999999999999E-2</v>
      </c>
      <c r="I86" t="str">
        <f t="shared" si="4"/>
        <v>1467</v>
      </c>
      <c r="J86" s="31" t="str">
        <f t="shared" si="5"/>
        <v>TRUE</v>
      </c>
      <c r="K86"/>
    </row>
    <row r="87" spans="1:14" x14ac:dyDescent="0.25">
      <c r="A87">
        <v>14671001135</v>
      </c>
      <c r="B87" t="s">
        <v>65</v>
      </c>
      <c r="C87" s="6">
        <v>9.8507044444444455E-2</v>
      </c>
      <c r="D87" s="6">
        <v>0.10997228555555559</v>
      </c>
      <c r="E87" s="24">
        <v>1.3233085555555557E-2</v>
      </c>
      <c r="F87" s="26">
        <v>9855</v>
      </c>
      <c r="G87">
        <v>9.6000000000000002E-2</v>
      </c>
      <c r="H87" s="25">
        <v>1.3999999999999999E-2</v>
      </c>
      <c r="I87" t="str">
        <f t="shared" si="4"/>
        <v>1467</v>
      </c>
      <c r="J87" s="31" t="b">
        <f t="shared" si="5"/>
        <v>1</v>
      </c>
      <c r="K87"/>
    </row>
    <row r="88" spans="1:14" x14ac:dyDescent="0.25">
      <c r="A88">
        <v>14671001315</v>
      </c>
      <c r="B88" t="s">
        <v>65</v>
      </c>
      <c r="C88" s="6">
        <v>9.7058917460317473E-2</v>
      </c>
      <c r="D88" s="6">
        <v>0.10835749190476195</v>
      </c>
      <c r="E88" s="24">
        <v>1.1618291904761905E-2</v>
      </c>
      <c r="F88" s="26">
        <v>93451</v>
      </c>
      <c r="G88">
        <v>9.6000000000000002E-2</v>
      </c>
      <c r="H88" s="25">
        <v>1.3999999999999999E-2</v>
      </c>
      <c r="I88" t="str">
        <f t="shared" si="4"/>
        <v>1467</v>
      </c>
      <c r="J88" s="31" t="b">
        <f t="shared" si="5"/>
        <v>1</v>
      </c>
      <c r="K88"/>
    </row>
    <row r="89" spans="1:14" x14ac:dyDescent="0.25">
      <c r="A89">
        <v>14680001045</v>
      </c>
      <c r="B89" t="s">
        <v>66</v>
      </c>
      <c r="C89" s="6">
        <v>9.9019503492063496E-2</v>
      </c>
      <c r="D89" s="6">
        <v>0.11054453149206353</v>
      </c>
      <c r="E89" s="24">
        <v>1.3805331492063493E-2</v>
      </c>
      <c r="F89" s="26">
        <v>3645</v>
      </c>
      <c r="G89">
        <v>9.6000000000000002E-2</v>
      </c>
      <c r="H89" s="25">
        <v>1.3999999999999999E-2</v>
      </c>
      <c r="I89" t="str">
        <f t="shared" si="4"/>
        <v>1468</v>
      </c>
      <c r="J89" s="31" t="str">
        <f t="shared" si="5"/>
        <v>TRUE</v>
      </c>
      <c r="K89"/>
    </row>
    <row r="90" spans="1:14" x14ac:dyDescent="0.25">
      <c r="A90">
        <v>14680001135</v>
      </c>
      <c r="B90" t="s">
        <v>66</v>
      </c>
      <c r="C90" s="6">
        <v>9.8466783915343914E-2</v>
      </c>
      <c r="D90" s="6">
        <v>0.10992884895238099</v>
      </c>
      <c r="E90" s="24">
        <v>1.3189648952380952E-2</v>
      </c>
      <c r="F90" s="26">
        <v>18630</v>
      </c>
      <c r="G90">
        <v>9.6000000000000002E-2</v>
      </c>
      <c r="H90" s="25">
        <v>1.3999999999999999E-2</v>
      </c>
      <c r="I90" t="str">
        <f t="shared" si="4"/>
        <v>1468</v>
      </c>
      <c r="J90" s="31" t="b">
        <f t="shared" si="5"/>
        <v>1</v>
      </c>
      <c r="K90"/>
    </row>
    <row r="91" spans="1:14" x14ac:dyDescent="0.25">
      <c r="A91">
        <v>14680001315</v>
      </c>
      <c r="B91" t="s">
        <v>66</v>
      </c>
      <c r="C91" s="6">
        <v>9.7571376507936514E-2</v>
      </c>
      <c r="D91" s="6">
        <v>0.10892973784126989</v>
      </c>
      <c r="E91" s="24">
        <v>1.2190537841269842E-2</v>
      </c>
      <c r="F91" s="26">
        <v>50828</v>
      </c>
      <c r="G91">
        <v>9.6000000000000002E-2</v>
      </c>
      <c r="H91" s="25">
        <v>1.3999999999999999E-2</v>
      </c>
      <c r="I91" t="str">
        <f t="shared" si="4"/>
        <v>1468</v>
      </c>
      <c r="J91" s="31" t="b">
        <f t="shared" si="5"/>
        <v>1</v>
      </c>
      <c r="K91"/>
    </row>
    <row r="92" spans="1:14" x14ac:dyDescent="0.25">
      <c r="A92">
        <v>14780001140</v>
      </c>
      <c r="B92" t="s">
        <v>67</v>
      </c>
      <c r="C92" s="6">
        <v>1.62121E-2</v>
      </c>
      <c r="D92" s="6">
        <v>1.7606425000000002E-2</v>
      </c>
      <c r="E92" s="24">
        <v>1.7606425000000002E-2</v>
      </c>
      <c r="F92" s="26">
        <v>143715</v>
      </c>
      <c r="G92">
        <v>1.6E-2</v>
      </c>
      <c r="H92" s="25">
        <v>1.8000000000000002E-2</v>
      </c>
      <c r="I92" t="str">
        <f t="shared" si="4"/>
        <v>1478</v>
      </c>
      <c r="J92" s="31" t="str">
        <f t="shared" si="5"/>
        <v>TRUE</v>
      </c>
      <c r="K92"/>
    </row>
    <row r="93" spans="1:14" x14ac:dyDescent="0.25">
      <c r="A93">
        <v>14790001020</v>
      </c>
      <c r="B93" t="s">
        <v>68</v>
      </c>
      <c r="C93" s="6">
        <v>1.9331342439024391E-2</v>
      </c>
      <c r="D93" s="6">
        <v>2.1703842439024391E-2</v>
      </c>
      <c r="E93" s="24">
        <v>2.1703842439024391E-2</v>
      </c>
      <c r="F93" s="26">
        <v>840</v>
      </c>
      <c r="G93">
        <v>1.2E-2</v>
      </c>
      <c r="H93" s="25">
        <v>1.6E-2</v>
      </c>
      <c r="I93" t="str">
        <f t="shared" si="4"/>
        <v>1479</v>
      </c>
      <c r="J93" s="31" t="str">
        <f t="shared" si="5"/>
        <v>TRUE</v>
      </c>
      <c r="K93" s="27"/>
      <c r="L93" s="27"/>
      <c r="M93" s="27"/>
      <c r="N93" s="24"/>
    </row>
    <row r="94" spans="1:14" x14ac:dyDescent="0.25">
      <c r="A94">
        <v>14790001040</v>
      </c>
      <c r="B94" t="s">
        <v>68</v>
      </c>
      <c r="C94" s="6">
        <v>1.3407342439024391E-2</v>
      </c>
      <c r="D94" s="6">
        <v>1.5093842439024391E-2</v>
      </c>
      <c r="E94" s="24">
        <v>1.5093842439024391E-2</v>
      </c>
      <c r="F94" s="26">
        <v>21121</v>
      </c>
      <c r="G94">
        <v>1.2E-2</v>
      </c>
      <c r="H94" s="25">
        <v>1.6E-2</v>
      </c>
      <c r="I94" t="str">
        <f t="shared" si="4"/>
        <v>1479</v>
      </c>
      <c r="J94" s="31" t="b">
        <f t="shared" si="5"/>
        <v>1</v>
      </c>
      <c r="K94" s="27"/>
    </row>
    <row r="95" spans="1:14" x14ac:dyDescent="0.25">
      <c r="A95">
        <v>14800001020</v>
      </c>
      <c r="B95" t="s">
        <v>69</v>
      </c>
      <c r="C95" s="6">
        <v>1.9331342439024391E-2</v>
      </c>
      <c r="D95" s="6">
        <v>2.1703842439024391E-2</v>
      </c>
      <c r="E95" s="24">
        <v>2.1703842439024391E-2</v>
      </c>
      <c r="F95" s="26">
        <v>960</v>
      </c>
      <c r="G95">
        <v>1.2E-2</v>
      </c>
      <c r="H95" s="25">
        <v>1.6E-2</v>
      </c>
      <c r="I95" t="str">
        <f t="shared" si="4"/>
        <v>1480</v>
      </c>
      <c r="J95" s="31" t="str">
        <f t="shared" si="5"/>
        <v>TRUE</v>
      </c>
      <c r="K95" s="27"/>
    </row>
    <row r="96" spans="1:14" x14ac:dyDescent="0.25">
      <c r="A96">
        <v>14800001040</v>
      </c>
      <c r="B96" t="s">
        <v>69</v>
      </c>
      <c r="C96" s="6">
        <v>1.3407342439024391E-2</v>
      </c>
      <c r="D96" s="6">
        <v>1.5093842439024391E-2</v>
      </c>
      <c r="E96" s="24">
        <v>1.5093842439024391E-2</v>
      </c>
      <c r="F96" s="26">
        <v>14410</v>
      </c>
      <c r="G96">
        <v>1.2E-2</v>
      </c>
      <c r="H96" s="25">
        <v>1.6E-2</v>
      </c>
      <c r="I96" t="str">
        <f t="shared" si="4"/>
        <v>1480</v>
      </c>
      <c r="J96" s="31" t="b">
        <f t="shared" si="5"/>
        <v>1</v>
      </c>
      <c r="K96" s="27"/>
    </row>
    <row r="97" spans="1:13" x14ac:dyDescent="0.25">
      <c r="A97">
        <v>14830101050</v>
      </c>
      <c r="B97" t="s">
        <v>70</v>
      </c>
      <c r="C97" s="6">
        <v>9.5112788571428561E-2</v>
      </c>
      <c r="D97" s="6">
        <v>0.10620367057142857</v>
      </c>
      <c r="E97" s="24">
        <v>1.1625670571428571E-2</v>
      </c>
      <c r="F97" s="26">
        <v>500</v>
      </c>
      <c r="G97" t="e">
        <v>#N/A</v>
      </c>
      <c r="H97" s="25">
        <v>9.9999999999999985E-3</v>
      </c>
      <c r="I97" t="str">
        <f t="shared" si="4"/>
        <v>1483</v>
      </c>
      <c r="J97" s="31" t="str">
        <f t="shared" si="5"/>
        <v>TRUE</v>
      </c>
      <c r="K97" s="28"/>
    </row>
    <row r="98" spans="1:13" x14ac:dyDescent="0.25">
      <c r="A98">
        <v>14830101150</v>
      </c>
      <c r="B98" t="s">
        <v>70</v>
      </c>
      <c r="C98" s="6">
        <v>9.4103988571428557E-2</v>
      </c>
      <c r="D98" s="6">
        <v>0.1050782039047619</v>
      </c>
      <c r="E98" s="24">
        <v>1.0500203904761904E-2</v>
      </c>
      <c r="F98" s="26">
        <v>2550</v>
      </c>
      <c r="G98" t="e">
        <v>#N/A</v>
      </c>
      <c r="H98" s="25">
        <v>9.9999999999999985E-3</v>
      </c>
      <c r="I98" t="str">
        <f t="shared" si="4"/>
        <v>1483</v>
      </c>
      <c r="J98" s="31" t="b">
        <f t="shared" si="5"/>
        <v>1</v>
      </c>
      <c r="K98" s="28"/>
    </row>
    <row r="99" spans="1:13" x14ac:dyDescent="0.25">
      <c r="A99">
        <v>14830101350</v>
      </c>
      <c r="B99" t="s">
        <v>70</v>
      </c>
      <c r="C99" s="6">
        <v>9.329958857142856E-2</v>
      </c>
      <c r="D99" s="6">
        <v>0.10418047057142857</v>
      </c>
      <c r="E99" s="24">
        <v>9.6024705714285712E-3</v>
      </c>
      <c r="F99" s="26">
        <v>4380</v>
      </c>
      <c r="G99" t="e">
        <v>#N/A</v>
      </c>
      <c r="H99" s="25">
        <v>9.9999999999999985E-3</v>
      </c>
      <c r="I99" t="str">
        <f t="shared" si="4"/>
        <v>1483</v>
      </c>
      <c r="J99" s="31" t="b">
        <f t="shared" si="5"/>
        <v>1</v>
      </c>
      <c r="K99" s="28"/>
    </row>
    <row r="100" spans="1:13" x14ac:dyDescent="0.25">
      <c r="A100">
        <v>14840101050</v>
      </c>
      <c r="B100" t="s">
        <v>71</v>
      </c>
      <c r="C100" s="6">
        <v>9.5125988571428566E-2</v>
      </c>
      <c r="D100" s="6">
        <v>0.10621687057142858</v>
      </c>
      <c r="E100" s="24">
        <v>1.163767057142857E-2</v>
      </c>
      <c r="F100" s="26">
        <v>2000</v>
      </c>
      <c r="G100">
        <v>9.4E-2</v>
      </c>
      <c r="H100" s="25">
        <v>9.9999999999999985E-3</v>
      </c>
      <c r="I100" t="str">
        <f t="shared" si="4"/>
        <v>1484</v>
      </c>
      <c r="J100" s="31" t="str">
        <f t="shared" si="5"/>
        <v>TRUE</v>
      </c>
      <c r="K100" s="28"/>
    </row>
    <row r="101" spans="1:13" x14ac:dyDescent="0.25">
      <c r="A101">
        <v>14840101150</v>
      </c>
      <c r="B101" t="s">
        <v>71</v>
      </c>
      <c r="C101" s="6">
        <v>9.4117188571428562E-2</v>
      </c>
      <c r="D101" s="6">
        <v>0.1050914039047619</v>
      </c>
      <c r="E101" s="24">
        <v>1.0512203904761904E-2</v>
      </c>
      <c r="F101" s="26">
        <v>3300</v>
      </c>
      <c r="G101">
        <v>9.4E-2</v>
      </c>
      <c r="H101" s="25">
        <v>9.9999999999999985E-3</v>
      </c>
      <c r="I101" t="str">
        <f t="shared" si="4"/>
        <v>1484</v>
      </c>
      <c r="J101" s="31" t="b">
        <f t="shared" si="5"/>
        <v>1</v>
      </c>
      <c r="K101" s="28"/>
    </row>
    <row r="102" spans="1:13" x14ac:dyDescent="0.25">
      <c r="A102">
        <v>14840101350</v>
      </c>
      <c r="B102" t="s">
        <v>71</v>
      </c>
      <c r="C102" s="6">
        <v>9.3312788571428565E-2</v>
      </c>
      <c r="D102" s="6">
        <v>0.10419367057142857</v>
      </c>
      <c r="E102" s="24">
        <v>9.6144705714285711E-3</v>
      </c>
      <c r="F102" s="26">
        <v>32900</v>
      </c>
      <c r="G102">
        <v>9.4E-2</v>
      </c>
      <c r="H102" s="25">
        <v>9.9999999999999985E-3</v>
      </c>
      <c r="I102" t="str">
        <f t="shared" si="4"/>
        <v>1484</v>
      </c>
      <c r="J102" s="31" t="b">
        <f t="shared" ref="J102:J133" si="6">IF(LEFT(A102,4)=LEFT(A101,4),H102=H101,"TRUE")</f>
        <v>1</v>
      </c>
      <c r="K102" s="28"/>
    </row>
    <row r="103" spans="1:13" x14ac:dyDescent="0.25">
      <c r="A103">
        <v>14850101050</v>
      </c>
      <c r="B103" t="s">
        <v>72</v>
      </c>
      <c r="C103" s="6">
        <v>9.5112788571428561E-2</v>
      </c>
      <c r="D103" s="6">
        <v>0.10620367057142857</v>
      </c>
      <c r="E103" s="24">
        <v>1.1625670571428571E-2</v>
      </c>
      <c r="F103" s="26">
        <v>5200</v>
      </c>
      <c r="G103">
        <v>9.4E-2</v>
      </c>
      <c r="H103" s="25">
        <v>9.9999999999999985E-3</v>
      </c>
      <c r="I103" t="str">
        <f t="shared" si="4"/>
        <v>1485</v>
      </c>
      <c r="J103" s="31" t="str">
        <f t="shared" si="6"/>
        <v>TRUE</v>
      </c>
      <c r="K103" s="28"/>
    </row>
    <row r="104" spans="1:13" x14ac:dyDescent="0.25">
      <c r="A104">
        <v>14850101150</v>
      </c>
      <c r="B104" t="s">
        <v>72</v>
      </c>
      <c r="C104" s="6">
        <v>9.4103988571428557E-2</v>
      </c>
      <c r="D104" s="6">
        <v>0.1050782039047619</v>
      </c>
      <c r="E104" s="24">
        <v>1.0500203904761904E-2</v>
      </c>
      <c r="F104" s="26">
        <v>22650</v>
      </c>
      <c r="G104">
        <v>9.4E-2</v>
      </c>
      <c r="H104" s="25">
        <v>9.9999999999999985E-3</v>
      </c>
      <c r="I104" t="str">
        <f t="shared" si="4"/>
        <v>1485</v>
      </c>
      <c r="J104" s="31" t="b">
        <f t="shared" si="6"/>
        <v>1</v>
      </c>
      <c r="K104" s="28"/>
    </row>
    <row r="105" spans="1:13" x14ac:dyDescent="0.25">
      <c r="A105">
        <v>14850101350</v>
      </c>
      <c r="B105" t="s">
        <v>72</v>
      </c>
      <c r="C105" s="6">
        <v>9.329958857142856E-2</v>
      </c>
      <c r="D105" s="6">
        <v>0.10418047057142857</v>
      </c>
      <c r="E105" s="24">
        <v>9.6024705714285712E-3</v>
      </c>
      <c r="F105" s="26">
        <v>30824</v>
      </c>
      <c r="G105">
        <v>9.4E-2</v>
      </c>
      <c r="H105" s="25">
        <v>9.9999999999999985E-3</v>
      </c>
      <c r="I105" t="str">
        <f t="shared" si="4"/>
        <v>1485</v>
      </c>
      <c r="J105" s="31" t="b">
        <f t="shared" si="6"/>
        <v>1</v>
      </c>
      <c r="K105" s="28"/>
    </row>
    <row r="106" spans="1:13" x14ac:dyDescent="0.25">
      <c r="A106">
        <v>14860001140</v>
      </c>
      <c r="B106" t="s">
        <v>73</v>
      </c>
      <c r="C106" s="6">
        <v>1.6215242857142858E-2</v>
      </c>
      <c r="D106" s="6">
        <v>1.760956785714286E-2</v>
      </c>
      <c r="E106" s="24">
        <v>1.760956785714286E-2</v>
      </c>
      <c r="F106" s="26">
        <v>207717</v>
      </c>
      <c r="G106">
        <v>1.6E-2</v>
      </c>
      <c r="H106" s="25">
        <v>1.8000000000000002E-2</v>
      </c>
      <c r="I106" t="str">
        <f t="shared" si="4"/>
        <v>1486</v>
      </c>
      <c r="J106" s="31" t="str">
        <f t="shared" si="6"/>
        <v>TRUE</v>
      </c>
      <c r="K106"/>
    </row>
    <row r="107" spans="1:13" x14ac:dyDescent="0.25">
      <c r="A107">
        <v>14870001060</v>
      </c>
      <c r="B107" t="s">
        <v>74</v>
      </c>
      <c r="C107" s="6">
        <v>1.8678153333333336E-2</v>
      </c>
      <c r="D107" s="6">
        <v>2.0345275666666669E-2</v>
      </c>
      <c r="E107" s="24">
        <v>2.0345275666666669E-2</v>
      </c>
      <c r="F107" s="26">
        <v>4560</v>
      </c>
      <c r="G107">
        <v>1.7000000000000001E-2</v>
      </c>
      <c r="H107" s="25">
        <v>1.9E-2</v>
      </c>
      <c r="I107" t="str">
        <f t="shared" si="4"/>
        <v>1487</v>
      </c>
      <c r="J107" s="31" t="str">
        <f t="shared" si="6"/>
        <v>TRUE</v>
      </c>
      <c r="K107"/>
    </row>
    <row r="108" spans="1:13" x14ac:dyDescent="0.25">
      <c r="A108">
        <v>14870001150</v>
      </c>
      <c r="B108" t="s">
        <v>74</v>
      </c>
      <c r="C108" s="6">
        <v>1.7163486666666668E-2</v>
      </c>
      <c r="D108" s="6">
        <v>1.8655609000000004E-2</v>
      </c>
      <c r="E108" s="24">
        <v>1.8655609000000004E-2</v>
      </c>
      <c r="F108" s="26">
        <v>105150</v>
      </c>
      <c r="G108">
        <v>1.7000000000000001E-2</v>
      </c>
      <c r="H108" s="25">
        <v>1.9E-2</v>
      </c>
      <c r="I108" t="str">
        <f t="shared" si="4"/>
        <v>1487</v>
      </c>
      <c r="J108" s="31" t="b">
        <f t="shared" si="6"/>
        <v>1</v>
      </c>
      <c r="K108"/>
    </row>
    <row r="109" spans="1:13" x14ac:dyDescent="0.25">
      <c r="A109">
        <v>14900001024</v>
      </c>
      <c r="B109" t="s">
        <v>75</v>
      </c>
      <c r="C109" s="6">
        <v>0.35617190370370361</v>
      </c>
      <c r="D109" s="6">
        <v>0.39770158407407402</v>
      </c>
      <c r="E109" s="24">
        <v>4.9027184074074075E-2</v>
      </c>
      <c r="F109" s="26">
        <v>936</v>
      </c>
      <c r="G109">
        <v>0.35099999999999998</v>
      </c>
      <c r="H109" s="25">
        <v>4.4999999999999998E-2</v>
      </c>
      <c r="I109" t="str">
        <f t="shared" si="4"/>
        <v>1490</v>
      </c>
      <c r="J109" s="31" t="str">
        <f t="shared" si="6"/>
        <v>TRUE</v>
      </c>
      <c r="K109" s="27"/>
      <c r="L109" s="27"/>
      <c r="M109" s="27"/>
    </row>
    <row r="110" spans="1:13" x14ac:dyDescent="0.25">
      <c r="A110">
        <v>14900001048</v>
      </c>
      <c r="B110" t="s">
        <v>75</v>
      </c>
      <c r="C110" s="6">
        <v>0.35490357037037029</v>
      </c>
      <c r="D110" s="6">
        <v>0.39628741740740736</v>
      </c>
      <c r="E110" s="24">
        <v>4.7613017407407407E-2</v>
      </c>
      <c r="F110" s="26">
        <v>1200</v>
      </c>
      <c r="G110">
        <v>0.35099999999999998</v>
      </c>
      <c r="H110" s="25">
        <v>4.4999999999999998E-2</v>
      </c>
      <c r="I110" t="str">
        <f t="shared" si="4"/>
        <v>1490</v>
      </c>
      <c r="J110" s="31" t="b">
        <f t="shared" si="6"/>
        <v>1</v>
      </c>
      <c r="K110" s="27"/>
      <c r="M110" s="24"/>
    </row>
    <row r="111" spans="1:13" x14ac:dyDescent="0.25">
      <c r="A111">
        <v>14900001108</v>
      </c>
      <c r="B111" t="s">
        <v>75</v>
      </c>
      <c r="C111" s="6">
        <v>0.35238523703703695</v>
      </c>
      <c r="D111" s="6">
        <v>0.39347741740740733</v>
      </c>
      <c r="E111" s="24">
        <v>4.4803017407407407E-2</v>
      </c>
      <c r="F111" s="26">
        <v>55836</v>
      </c>
      <c r="G111">
        <v>0.35099999999999998</v>
      </c>
      <c r="H111" s="25">
        <v>4.4999999999999998E-2</v>
      </c>
      <c r="I111" t="str">
        <f t="shared" si="4"/>
        <v>1490</v>
      </c>
      <c r="J111" s="31" t="b">
        <f t="shared" si="6"/>
        <v>1</v>
      </c>
      <c r="K111" s="27"/>
    </row>
    <row r="112" spans="1:13" x14ac:dyDescent="0.25">
      <c r="A112">
        <v>15010101050</v>
      </c>
      <c r="B112" t="s">
        <v>76</v>
      </c>
      <c r="C112" s="6">
        <v>9.5112788571428561E-2</v>
      </c>
      <c r="D112" s="6">
        <v>0.10620367057142857</v>
      </c>
      <c r="E112" s="24">
        <v>1.1625670571428571E-2</v>
      </c>
      <c r="F112" s="26">
        <v>6500</v>
      </c>
      <c r="G112">
        <v>9.4E-2</v>
      </c>
      <c r="H112" s="25">
        <v>9.9999999999999985E-3</v>
      </c>
      <c r="I112" t="str">
        <f t="shared" si="4"/>
        <v>1501</v>
      </c>
      <c r="J112" s="31" t="str">
        <f t="shared" si="6"/>
        <v>TRUE</v>
      </c>
      <c r="K112" s="28"/>
    </row>
    <row r="113" spans="1:11" x14ac:dyDescent="0.25">
      <c r="A113">
        <v>15010101150</v>
      </c>
      <c r="B113" t="s">
        <v>76</v>
      </c>
      <c r="C113" s="6">
        <v>9.4103988571428557E-2</v>
      </c>
      <c r="D113" s="6">
        <v>0.1050782039047619</v>
      </c>
      <c r="E113" s="24">
        <v>1.0500203904761904E-2</v>
      </c>
      <c r="F113" s="26">
        <v>22050</v>
      </c>
      <c r="G113">
        <v>9.4E-2</v>
      </c>
      <c r="H113" s="25">
        <v>9.9999999999999985E-3</v>
      </c>
      <c r="I113" t="str">
        <f t="shared" si="4"/>
        <v>1501</v>
      </c>
      <c r="J113" s="31" t="b">
        <f t="shared" si="6"/>
        <v>1</v>
      </c>
      <c r="K113" s="28"/>
    </row>
    <row r="114" spans="1:11" x14ac:dyDescent="0.25">
      <c r="A114">
        <v>15010101350</v>
      </c>
      <c r="B114" t="s">
        <v>76</v>
      </c>
      <c r="C114" s="6">
        <v>9.329958857142856E-2</v>
      </c>
      <c r="D114" s="6">
        <v>0.10418047057142857</v>
      </c>
      <c r="E114" s="24">
        <v>9.6024705714285712E-3</v>
      </c>
      <c r="F114" s="26">
        <v>109902</v>
      </c>
      <c r="G114">
        <v>9.4E-2</v>
      </c>
      <c r="H114" s="25">
        <v>9.9999999999999985E-3</v>
      </c>
      <c r="I114" t="str">
        <f t="shared" si="4"/>
        <v>1501</v>
      </c>
      <c r="J114" s="31" t="b">
        <f t="shared" si="6"/>
        <v>1</v>
      </c>
      <c r="K114" s="28"/>
    </row>
    <row r="115" spans="1:11" x14ac:dyDescent="0.25">
      <c r="A115">
        <v>15020101050</v>
      </c>
      <c r="B115" t="s">
        <v>77</v>
      </c>
      <c r="C115" s="6">
        <v>9.5112788571428561E-2</v>
      </c>
      <c r="D115" s="6">
        <v>0.10620367057142857</v>
      </c>
      <c r="E115" s="24">
        <v>1.1625670571428571E-2</v>
      </c>
      <c r="F115" s="26">
        <v>7150</v>
      </c>
      <c r="G115">
        <v>9.4E-2</v>
      </c>
      <c r="H115" s="25">
        <v>9.9999999999999985E-3</v>
      </c>
      <c r="I115" t="str">
        <f t="shared" si="4"/>
        <v>1502</v>
      </c>
      <c r="J115" s="31" t="str">
        <f t="shared" si="6"/>
        <v>TRUE</v>
      </c>
      <c r="K115" s="28"/>
    </row>
    <row r="116" spans="1:11" x14ac:dyDescent="0.25">
      <c r="A116">
        <v>15020101150</v>
      </c>
      <c r="B116" t="s">
        <v>77</v>
      </c>
      <c r="C116" s="6">
        <v>9.4103988571428557E-2</v>
      </c>
      <c r="D116" s="6">
        <v>0.1050782039047619</v>
      </c>
      <c r="E116" s="24">
        <v>1.0500203904761904E-2</v>
      </c>
      <c r="F116" s="26">
        <v>15000</v>
      </c>
      <c r="G116">
        <v>9.4E-2</v>
      </c>
      <c r="H116" s="25">
        <v>9.9999999999999985E-3</v>
      </c>
      <c r="I116" t="str">
        <f t="shared" si="4"/>
        <v>1502</v>
      </c>
      <c r="J116" s="31" t="b">
        <f t="shared" si="6"/>
        <v>1</v>
      </c>
      <c r="K116" s="28"/>
    </row>
    <row r="117" spans="1:11" x14ac:dyDescent="0.25">
      <c r="A117">
        <v>15020101350</v>
      </c>
      <c r="B117" t="s">
        <v>77</v>
      </c>
      <c r="C117" s="6">
        <v>9.329958857142856E-2</v>
      </c>
      <c r="D117" s="6">
        <v>0.10418047057142857</v>
      </c>
      <c r="E117" s="24">
        <v>9.6024705714285712E-3</v>
      </c>
      <c r="F117" s="26">
        <v>66874</v>
      </c>
      <c r="G117">
        <v>9.4E-2</v>
      </c>
      <c r="H117" s="25">
        <v>9.9999999999999985E-3</v>
      </c>
      <c r="I117" t="str">
        <f t="shared" si="4"/>
        <v>1502</v>
      </c>
      <c r="J117" s="31" t="b">
        <f t="shared" si="6"/>
        <v>1</v>
      </c>
      <c r="K117" s="28"/>
    </row>
    <row r="118" spans="1:11" x14ac:dyDescent="0.25">
      <c r="A118">
        <v>15030101050</v>
      </c>
      <c r="B118" t="s">
        <v>78</v>
      </c>
      <c r="C118" s="6">
        <v>9.5125988571428566E-2</v>
      </c>
      <c r="D118" s="6">
        <v>0.10621687057142858</v>
      </c>
      <c r="E118" s="24">
        <v>1.163767057142857E-2</v>
      </c>
      <c r="F118" s="26">
        <v>3550</v>
      </c>
      <c r="G118">
        <v>9.4E-2</v>
      </c>
      <c r="H118" s="25">
        <v>9.9999999999999985E-3</v>
      </c>
      <c r="I118" t="str">
        <f t="shared" si="4"/>
        <v>1503</v>
      </c>
      <c r="J118" s="31" t="str">
        <f t="shared" si="6"/>
        <v>TRUE</v>
      </c>
      <c r="K118" s="28"/>
    </row>
    <row r="119" spans="1:11" x14ac:dyDescent="0.25">
      <c r="A119">
        <v>15030101150</v>
      </c>
      <c r="B119" t="s">
        <v>78</v>
      </c>
      <c r="C119" s="6">
        <v>9.4117188571428562E-2</v>
      </c>
      <c r="D119" s="6">
        <v>0.1050914039047619</v>
      </c>
      <c r="E119" s="24">
        <v>1.0512203904761904E-2</v>
      </c>
      <c r="F119" s="26">
        <v>20100</v>
      </c>
      <c r="G119">
        <v>9.4E-2</v>
      </c>
      <c r="H119" s="25">
        <v>9.9999999999999985E-3</v>
      </c>
      <c r="I119" t="str">
        <f t="shared" si="4"/>
        <v>1503</v>
      </c>
      <c r="J119" s="31" t="b">
        <f t="shared" si="6"/>
        <v>1</v>
      </c>
      <c r="K119" s="28"/>
    </row>
    <row r="120" spans="1:11" x14ac:dyDescent="0.25">
      <c r="A120">
        <v>15030101350</v>
      </c>
      <c r="B120" t="s">
        <v>78</v>
      </c>
      <c r="C120" s="6">
        <v>9.3312788571428565E-2</v>
      </c>
      <c r="D120" s="6">
        <v>0.10419367057142857</v>
      </c>
      <c r="E120" s="24">
        <v>9.6144705714285711E-3</v>
      </c>
      <c r="F120" s="26">
        <v>289134</v>
      </c>
      <c r="G120">
        <v>9.4E-2</v>
      </c>
      <c r="H120" s="25">
        <v>9.9999999999999985E-3</v>
      </c>
      <c r="I120" t="str">
        <f t="shared" si="4"/>
        <v>1503</v>
      </c>
      <c r="J120" s="31" t="b">
        <f t="shared" si="6"/>
        <v>1</v>
      </c>
      <c r="K120" s="28"/>
    </row>
    <row r="121" spans="1:11" x14ac:dyDescent="0.25">
      <c r="A121">
        <v>15030201050</v>
      </c>
      <c r="B121" t="s">
        <v>79</v>
      </c>
      <c r="C121" s="6">
        <v>9.5006108571428563E-2</v>
      </c>
      <c r="D121" s="6">
        <v>0.10608300457142858</v>
      </c>
      <c r="E121" s="24">
        <v>1.1503804571428571E-2</v>
      </c>
      <c r="F121" s="26">
        <v>1650</v>
      </c>
      <c r="G121">
        <v>9.4E-2</v>
      </c>
      <c r="H121" s="25">
        <v>9.9999999999999985E-3</v>
      </c>
      <c r="I121" t="str">
        <f t="shared" si="4"/>
        <v>1503</v>
      </c>
      <c r="J121" s="31" t="b">
        <f t="shared" si="6"/>
        <v>1</v>
      </c>
      <c r="K121" s="28"/>
    </row>
    <row r="122" spans="1:11" x14ac:dyDescent="0.25">
      <c r="A122">
        <v>15030201150</v>
      </c>
      <c r="B122" t="s">
        <v>79</v>
      </c>
      <c r="C122" s="6">
        <v>9.3997308571428559E-2</v>
      </c>
      <c r="D122" s="6">
        <v>0.10495753790476191</v>
      </c>
      <c r="E122" s="24">
        <v>1.0378337904761904E-2</v>
      </c>
      <c r="F122" s="26">
        <v>8550</v>
      </c>
      <c r="G122">
        <v>9.4E-2</v>
      </c>
      <c r="H122" s="25">
        <v>9.9999999999999985E-3</v>
      </c>
      <c r="I122" t="str">
        <f t="shared" si="4"/>
        <v>1503</v>
      </c>
      <c r="J122" s="31" t="b">
        <f t="shared" si="6"/>
        <v>1</v>
      </c>
      <c r="K122" s="28"/>
    </row>
    <row r="123" spans="1:11" x14ac:dyDescent="0.25">
      <c r="A123">
        <v>15030201350</v>
      </c>
      <c r="B123" t="s">
        <v>79</v>
      </c>
      <c r="C123" s="6">
        <v>9.3192908571428562E-2</v>
      </c>
      <c r="D123" s="6">
        <v>0.10405980457142858</v>
      </c>
      <c r="E123" s="24">
        <v>9.4806045714285712E-3</v>
      </c>
      <c r="F123" s="26">
        <v>24150</v>
      </c>
      <c r="G123">
        <v>9.4E-2</v>
      </c>
      <c r="H123" s="25">
        <v>9.9999999999999985E-3</v>
      </c>
      <c r="I123" t="str">
        <f t="shared" si="4"/>
        <v>1503</v>
      </c>
      <c r="J123" s="31" t="b">
        <f t="shared" si="6"/>
        <v>1</v>
      </c>
      <c r="K123" s="28"/>
    </row>
    <row r="124" spans="1:11" x14ac:dyDescent="0.25">
      <c r="A124">
        <v>15040101050</v>
      </c>
      <c r="B124" t="s">
        <v>80</v>
      </c>
      <c r="C124" s="6">
        <v>9.5112788571428561E-2</v>
      </c>
      <c r="D124" s="6">
        <v>0.10620367057142857</v>
      </c>
      <c r="E124" s="24">
        <v>1.1625670571428571E-2</v>
      </c>
      <c r="F124" s="26">
        <v>5750</v>
      </c>
      <c r="G124">
        <v>9.4E-2</v>
      </c>
      <c r="H124" s="25">
        <v>9.9999999999999985E-3</v>
      </c>
      <c r="I124" t="str">
        <f t="shared" si="4"/>
        <v>1504</v>
      </c>
      <c r="J124" s="31" t="str">
        <f t="shared" si="6"/>
        <v>TRUE</v>
      </c>
      <c r="K124" s="28"/>
    </row>
    <row r="125" spans="1:11" x14ac:dyDescent="0.25">
      <c r="A125">
        <v>15040101150</v>
      </c>
      <c r="B125" t="s">
        <v>80</v>
      </c>
      <c r="C125" s="6">
        <v>9.4103988571428557E-2</v>
      </c>
      <c r="D125" s="6">
        <v>0.1050782039047619</v>
      </c>
      <c r="E125" s="24">
        <v>1.0500203904761904E-2</v>
      </c>
      <c r="F125" s="26">
        <v>13050</v>
      </c>
      <c r="G125">
        <v>9.4E-2</v>
      </c>
      <c r="H125" s="25">
        <v>9.9999999999999985E-3</v>
      </c>
      <c r="I125" t="str">
        <f t="shared" si="4"/>
        <v>1504</v>
      </c>
      <c r="J125" s="31" t="b">
        <f t="shared" si="6"/>
        <v>1</v>
      </c>
      <c r="K125" s="28"/>
    </row>
    <row r="126" spans="1:11" x14ac:dyDescent="0.25">
      <c r="A126">
        <v>15040101350</v>
      </c>
      <c r="B126" t="s">
        <v>80</v>
      </c>
      <c r="C126" s="6">
        <v>9.329958857142856E-2</v>
      </c>
      <c r="D126" s="6">
        <v>0.10418047057142857</v>
      </c>
      <c r="E126" s="24">
        <v>9.6024705714285712E-3</v>
      </c>
      <c r="F126" s="26">
        <v>41619</v>
      </c>
      <c r="G126">
        <v>9.4E-2</v>
      </c>
      <c r="H126" s="25">
        <v>9.9999999999999985E-3</v>
      </c>
      <c r="I126" t="str">
        <f t="shared" si="4"/>
        <v>1504</v>
      </c>
      <c r="J126" s="31" t="b">
        <f t="shared" si="6"/>
        <v>1</v>
      </c>
      <c r="K126" s="28"/>
    </row>
    <row r="127" spans="1:11" x14ac:dyDescent="0.25">
      <c r="A127">
        <v>15150001056</v>
      </c>
      <c r="B127" t="s">
        <v>81</v>
      </c>
      <c r="C127" s="6">
        <v>2.0856498571428569E-2</v>
      </c>
      <c r="D127" s="6">
        <v>2.2714730071428574E-2</v>
      </c>
      <c r="E127" s="24">
        <v>2.2714730071428574E-2</v>
      </c>
      <c r="F127" s="26">
        <v>2576</v>
      </c>
      <c r="G127">
        <v>1.7999999999999999E-2</v>
      </c>
      <c r="H127" s="25">
        <v>2.1000000000000001E-2</v>
      </c>
      <c r="I127" t="str">
        <f t="shared" si="4"/>
        <v>1515</v>
      </c>
      <c r="J127" s="31" t="str">
        <f t="shared" si="6"/>
        <v>TRUE</v>
      </c>
      <c r="K127"/>
    </row>
    <row r="128" spans="1:11" x14ac:dyDescent="0.25">
      <c r="A128">
        <v>15150001140</v>
      </c>
      <c r="B128" t="s">
        <v>81</v>
      </c>
      <c r="C128" s="6">
        <v>1.8590784285714285E-2</v>
      </c>
      <c r="D128" s="6">
        <v>2.0186515785714287E-2</v>
      </c>
      <c r="E128" s="24">
        <v>2.0186515785714287E-2</v>
      </c>
      <c r="F128" s="26">
        <v>121520</v>
      </c>
      <c r="G128">
        <v>1.7999999999999999E-2</v>
      </c>
      <c r="H128" s="25">
        <v>2.1000000000000001E-2</v>
      </c>
      <c r="I128" t="str">
        <f t="shared" si="4"/>
        <v>1515</v>
      </c>
      <c r="J128" s="31" t="b">
        <f t="shared" si="6"/>
        <v>1</v>
      </c>
      <c r="K128"/>
    </row>
    <row r="129" spans="1:13" x14ac:dyDescent="0.25">
      <c r="A129">
        <v>15170201056</v>
      </c>
      <c r="B129" t="s">
        <v>82</v>
      </c>
      <c r="C129" s="6">
        <v>2.0856498571428569E-2</v>
      </c>
      <c r="D129" s="6">
        <v>2.2714730071428574E-2</v>
      </c>
      <c r="E129" s="24">
        <v>2.2714730071428574E-2</v>
      </c>
      <c r="F129" s="26">
        <v>1512</v>
      </c>
      <c r="G129">
        <v>1.7999999999999999E-2</v>
      </c>
      <c r="H129" s="25">
        <v>2.1000000000000001E-2</v>
      </c>
      <c r="I129" t="str">
        <f t="shared" si="4"/>
        <v>1517</v>
      </c>
      <c r="J129" s="31" t="str">
        <f t="shared" si="6"/>
        <v>TRUE</v>
      </c>
      <c r="K129"/>
    </row>
    <row r="130" spans="1:13" x14ac:dyDescent="0.25">
      <c r="A130">
        <v>15170201140</v>
      </c>
      <c r="B130" t="s">
        <v>82</v>
      </c>
      <c r="C130" s="6">
        <v>1.8590784285714285E-2</v>
      </c>
      <c r="D130" s="6">
        <v>2.0186515785714287E-2</v>
      </c>
      <c r="E130" s="24">
        <v>2.0186515785714287E-2</v>
      </c>
      <c r="F130" s="26">
        <v>133840</v>
      </c>
      <c r="G130">
        <v>1.7999999999999999E-2</v>
      </c>
      <c r="H130" s="25">
        <v>2.1000000000000001E-2</v>
      </c>
      <c r="I130" t="str">
        <f t="shared" si="4"/>
        <v>1517</v>
      </c>
      <c r="J130" s="31" t="b">
        <f t="shared" si="6"/>
        <v>1</v>
      </c>
      <c r="K130"/>
    </row>
    <row r="131" spans="1:13" x14ac:dyDescent="0.25">
      <c r="A131">
        <v>15200001060</v>
      </c>
      <c r="B131" t="s">
        <v>83</v>
      </c>
      <c r="C131" s="6">
        <v>1.8678153333333336E-2</v>
      </c>
      <c r="D131" s="6">
        <v>2.0345275666666669E-2</v>
      </c>
      <c r="E131" s="24">
        <v>2.0345275666666669E-2</v>
      </c>
      <c r="F131" s="26">
        <v>1200</v>
      </c>
      <c r="G131" t="e">
        <v>#N/A</v>
      </c>
      <c r="H131" s="25">
        <v>1.9E-2</v>
      </c>
      <c r="I131" t="str">
        <f t="shared" si="4"/>
        <v>1520</v>
      </c>
      <c r="J131" s="31" t="str">
        <f t="shared" si="6"/>
        <v>TRUE</v>
      </c>
      <c r="K131"/>
    </row>
    <row r="132" spans="1:13" x14ac:dyDescent="0.25">
      <c r="A132">
        <v>15200001150</v>
      </c>
      <c r="B132" t="s">
        <v>83</v>
      </c>
      <c r="C132" s="6">
        <v>1.7163486666666668E-2</v>
      </c>
      <c r="D132" s="6">
        <v>1.8655609000000004E-2</v>
      </c>
      <c r="E132" s="24">
        <v>1.8655609000000004E-2</v>
      </c>
      <c r="F132" s="26">
        <v>6750</v>
      </c>
      <c r="G132" t="e">
        <v>#N/A</v>
      </c>
      <c r="H132" s="25">
        <v>1.9E-2</v>
      </c>
      <c r="I132" t="str">
        <f t="shared" si="4"/>
        <v>1520</v>
      </c>
      <c r="J132" s="31" t="b">
        <f t="shared" si="6"/>
        <v>1</v>
      </c>
      <c r="K132"/>
    </row>
    <row r="133" spans="1:13" x14ac:dyDescent="0.25">
      <c r="A133">
        <v>15220001045</v>
      </c>
      <c r="B133" t="s">
        <v>84</v>
      </c>
      <c r="C133" s="6">
        <v>9.8533324444444459E-2</v>
      </c>
      <c r="D133" s="6">
        <v>0.11000163155555559</v>
      </c>
      <c r="E133" s="24">
        <v>1.3262431555555556E-2</v>
      </c>
      <c r="F133" s="26">
        <v>1305</v>
      </c>
      <c r="G133" t="e">
        <v>#N/A</v>
      </c>
      <c r="H133" s="25">
        <v>1.3999999999999999E-2</v>
      </c>
      <c r="I133" t="str">
        <f t="shared" si="4"/>
        <v>1522</v>
      </c>
      <c r="J133" s="31" t="str">
        <f t="shared" si="6"/>
        <v>TRUE</v>
      </c>
      <c r="K133"/>
    </row>
    <row r="134" spans="1:13" x14ac:dyDescent="0.25">
      <c r="A134">
        <v>15220001135</v>
      </c>
      <c r="B134" t="s">
        <v>84</v>
      </c>
      <c r="C134" s="6">
        <v>9.7980604232804233E-2</v>
      </c>
      <c r="D134" s="6">
        <v>0.10938594830687834</v>
      </c>
      <c r="E134" s="24">
        <v>1.2646748306878309E-2</v>
      </c>
      <c r="F134" s="26">
        <v>1215</v>
      </c>
      <c r="G134" t="e">
        <v>#N/A</v>
      </c>
      <c r="H134" s="25">
        <v>1.3999999999999999E-2</v>
      </c>
      <c r="I134" t="str">
        <f t="shared" ref="I134:I186" si="7">LEFT(A134,4)</f>
        <v>1522</v>
      </c>
      <c r="J134" s="31" t="b">
        <f t="shared" ref="J134:J165" si="8">IF(LEFT(A134,4)=LEFT(A133,4),H134=H133,"TRUE")</f>
        <v>1</v>
      </c>
      <c r="K134"/>
    </row>
    <row r="135" spans="1:13" x14ac:dyDescent="0.25">
      <c r="A135">
        <v>15220001315</v>
      </c>
      <c r="B135" t="s">
        <v>84</v>
      </c>
      <c r="C135" s="6">
        <v>9.7085197460317477E-2</v>
      </c>
      <c r="D135" s="6">
        <v>0.10838683790476195</v>
      </c>
      <c r="E135" s="24">
        <v>1.1647637904761905E-2</v>
      </c>
      <c r="F135" s="26">
        <v>3363</v>
      </c>
      <c r="G135" t="e">
        <v>#N/A</v>
      </c>
      <c r="H135" s="25">
        <v>1.3999999999999999E-2</v>
      </c>
      <c r="I135" t="str">
        <f t="shared" si="7"/>
        <v>1522</v>
      </c>
      <c r="J135" s="31" t="b">
        <f t="shared" si="8"/>
        <v>1</v>
      </c>
      <c r="K135"/>
    </row>
    <row r="136" spans="1:13" x14ac:dyDescent="0.25">
      <c r="A136">
        <v>15260101050</v>
      </c>
      <c r="B136" t="s">
        <v>85</v>
      </c>
      <c r="C136" s="6">
        <v>9.5125988571428566E-2</v>
      </c>
      <c r="D136" s="6">
        <v>0.10621687057142858</v>
      </c>
      <c r="E136" s="24">
        <v>1.163767057142857E-2</v>
      </c>
      <c r="F136" s="26">
        <v>7000</v>
      </c>
      <c r="G136">
        <v>9.4E-2</v>
      </c>
      <c r="H136" s="25">
        <v>9.9999999999999985E-3</v>
      </c>
      <c r="I136" t="str">
        <f t="shared" si="7"/>
        <v>1526</v>
      </c>
      <c r="J136" s="31" t="str">
        <f t="shared" si="8"/>
        <v>TRUE</v>
      </c>
      <c r="K136" s="28"/>
    </row>
    <row r="137" spans="1:13" x14ac:dyDescent="0.25">
      <c r="A137">
        <v>15260101150</v>
      </c>
      <c r="B137" t="s">
        <v>85</v>
      </c>
      <c r="C137" s="6">
        <v>9.4117188571428562E-2</v>
      </c>
      <c r="D137" s="6">
        <v>0.1050914039047619</v>
      </c>
      <c r="E137" s="24">
        <v>1.0512203904761904E-2</v>
      </c>
      <c r="F137" s="26">
        <v>18600</v>
      </c>
      <c r="G137">
        <v>9.4E-2</v>
      </c>
      <c r="H137" s="25">
        <v>9.9999999999999985E-3</v>
      </c>
      <c r="I137" t="str">
        <f t="shared" si="7"/>
        <v>1526</v>
      </c>
      <c r="J137" s="31" t="b">
        <f t="shared" si="8"/>
        <v>1</v>
      </c>
      <c r="K137" s="28"/>
    </row>
    <row r="138" spans="1:13" x14ac:dyDescent="0.25">
      <c r="A138">
        <v>15260101350</v>
      </c>
      <c r="B138" t="s">
        <v>85</v>
      </c>
      <c r="C138" s="6">
        <v>9.3312788571428565E-2</v>
      </c>
      <c r="D138" s="6">
        <v>0.10419367057142857</v>
      </c>
      <c r="E138" s="24">
        <v>9.6144705714285711E-3</v>
      </c>
      <c r="F138" s="26">
        <v>101883</v>
      </c>
      <c r="G138">
        <v>9.4E-2</v>
      </c>
      <c r="H138" s="25">
        <v>9.9999999999999985E-3</v>
      </c>
      <c r="I138" t="str">
        <f t="shared" si="7"/>
        <v>1526</v>
      </c>
      <c r="J138" s="31" t="b">
        <f t="shared" si="8"/>
        <v>1</v>
      </c>
      <c r="K138" s="28"/>
    </row>
    <row r="139" spans="1:13" x14ac:dyDescent="0.25">
      <c r="A139">
        <v>15270001060</v>
      </c>
      <c r="B139" t="s">
        <v>86</v>
      </c>
      <c r="C139" s="6">
        <v>1.7994033333333336E-2</v>
      </c>
      <c r="D139" s="6">
        <v>1.9586941666666666E-2</v>
      </c>
      <c r="E139" s="24">
        <v>1.9586941666666666E-2</v>
      </c>
      <c r="F139" s="26">
        <v>4680</v>
      </c>
      <c r="G139">
        <v>1.7000000000000001E-2</v>
      </c>
      <c r="H139" s="25">
        <v>1.8000000000000002E-2</v>
      </c>
      <c r="I139" t="str">
        <f t="shared" si="7"/>
        <v>1527</v>
      </c>
      <c r="J139" s="31" t="str">
        <f t="shared" si="8"/>
        <v>TRUE</v>
      </c>
      <c r="K139" s="5">
        <f t="shared" ref="K139:K153" si="9">+F139*E139</f>
        <v>91.666887000000003</v>
      </c>
      <c r="L139" s="32">
        <f>+K139+K140+K141+K142+K143+K144+K161+K162</f>
        <v>8472.141211397</v>
      </c>
      <c r="M139" s="27">
        <f>+F139+F140+F141+F142+F143+F144+F161+F162</f>
        <v>470243</v>
      </c>
    </row>
    <row r="140" spans="1:13" x14ac:dyDescent="0.25">
      <c r="A140">
        <v>15270001150</v>
      </c>
      <c r="B140" t="s">
        <v>86</v>
      </c>
      <c r="C140" s="6">
        <v>1.6479366666666669E-2</v>
      </c>
      <c r="D140" s="6">
        <v>1.7897275000000001E-2</v>
      </c>
      <c r="E140" s="24">
        <v>1.7897275000000001E-2</v>
      </c>
      <c r="F140" s="26">
        <v>211500</v>
      </c>
      <c r="G140">
        <v>1.7000000000000001E-2</v>
      </c>
      <c r="H140" s="25">
        <v>1.8000000000000002E-2</v>
      </c>
      <c r="I140" t="str">
        <f t="shared" si="7"/>
        <v>1527</v>
      </c>
      <c r="J140" s="31" t="b">
        <f t="shared" si="8"/>
        <v>1</v>
      </c>
      <c r="K140" s="5">
        <f t="shared" si="9"/>
        <v>3785.2736625000002</v>
      </c>
      <c r="M140" s="33">
        <f>+L139/M139</f>
        <v>1.8016517441826887E-2</v>
      </c>
    </row>
    <row r="141" spans="1:13" x14ac:dyDescent="0.25">
      <c r="A141">
        <v>15280001060</v>
      </c>
      <c r="B141" t="s">
        <v>87</v>
      </c>
      <c r="C141" s="6">
        <v>1.7994033333333336E-2</v>
      </c>
      <c r="D141" s="6">
        <v>1.9586941666666666E-2</v>
      </c>
      <c r="E141" s="24">
        <v>1.9586941666666666E-2</v>
      </c>
      <c r="F141" s="26">
        <v>8340</v>
      </c>
      <c r="G141">
        <v>1.7000000000000001E-2</v>
      </c>
      <c r="H141" s="25">
        <v>1.8000000000000002E-2</v>
      </c>
      <c r="I141" t="str">
        <f t="shared" si="7"/>
        <v>1528</v>
      </c>
      <c r="J141" s="31" t="str">
        <f t="shared" si="8"/>
        <v>TRUE</v>
      </c>
      <c r="K141" s="5">
        <f t="shared" si="9"/>
        <v>163.35509350000001</v>
      </c>
    </row>
    <row r="142" spans="1:13" x14ac:dyDescent="0.25">
      <c r="A142">
        <v>15280001150</v>
      </c>
      <c r="B142" t="s">
        <v>87</v>
      </c>
      <c r="C142" s="6">
        <v>1.6479366666666669E-2</v>
      </c>
      <c r="D142" s="6">
        <v>1.7897275000000001E-2</v>
      </c>
      <c r="E142" s="24">
        <v>1.7897275000000001E-2</v>
      </c>
      <c r="F142" s="26">
        <v>122700</v>
      </c>
      <c r="G142">
        <v>1.7000000000000001E-2</v>
      </c>
      <c r="H142" s="25">
        <v>1.8000000000000002E-2</v>
      </c>
      <c r="I142" t="str">
        <f t="shared" si="7"/>
        <v>1528</v>
      </c>
      <c r="J142" s="31" t="b">
        <f t="shared" si="8"/>
        <v>1</v>
      </c>
      <c r="K142" s="5">
        <f t="shared" si="9"/>
        <v>2195.9956425</v>
      </c>
    </row>
    <row r="143" spans="1:13" x14ac:dyDescent="0.25">
      <c r="A143">
        <v>15290001060</v>
      </c>
      <c r="B143" t="s">
        <v>88</v>
      </c>
      <c r="C143" s="6">
        <v>1.8150273333333338E-2</v>
      </c>
      <c r="D143" s="6">
        <v>1.9761409666666667E-2</v>
      </c>
      <c r="E143" s="24">
        <v>1.9761409666666667E-2</v>
      </c>
      <c r="F143" s="26">
        <v>9480</v>
      </c>
      <c r="G143">
        <v>1.7000000000000001E-2</v>
      </c>
      <c r="H143" s="25">
        <v>1.8000000000000002E-2</v>
      </c>
      <c r="I143" t="str">
        <f t="shared" si="7"/>
        <v>1529</v>
      </c>
      <c r="J143" s="31" t="str">
        <f t="shared" si="8"/>
        <v>TRUE</v>
      </c>
      <c r="K143" s="5">
        <f t="shared" si="9"/>
        <v>187.33816364</v>
      </c>
    </row>
    <row r="144" spans="1:13" x14ac:dyDescent="0.25">
      <c r="A144">
        <v>15290001150</v>
      </c>
      <c r="B144" t="s">
        <v>88</v>
      </c>
      <c r="C144" s="6">
        <v>1.663560666666667E-2</v>
      </c>
      <c r="D144" s="6">
        <v>1.8071743000000001E-2</v>
      </c>
      <c r="E144" s="24">
        <v>1.8071743000000001E-2</v>
      </c>
      <c r="F144" s="26">
        <v>83549</v>
      </c>
      <c r="G144">
        <v>1.7000000000000001E-2</v>
      </c>
      <c r="H144" s="25">
        <v>1.8000000000000002E-2</v>
      </c>
      <c r="I144" t="str">
        <f t="shared" si="7"/>
        <v>1529</v>
      </c>
      <c r="J144" s="31" t="b">
        <f t="shared" si="8"/>
        <v>1</v>
      </c>
      <c r="K144" s="5">
        <f t="shared" si="9"/>
        <v>1509.8760559070001</v>
      </c>
    </row>
    <row r="145" spans="1:13" x14ac:dyDescent="0.25">
      <c r="A145">
        <v>15330001045</v>
      </c>
      <c r="B145" t="s">
        <v>89</v>
      </c>
      <c r="C145" s="6">
        <v>9.8454244444444464E-2</v>
      </c>
      <c r="D145" s="6">
        <v>0.10991948555555558</v>
      </c>
      <c r="E145" s="24">
        <v>1.3185085555555557E-2</v>
      </c>
      <c r="F145" s="26">
        <v>7560</v>
      </c>
      <c r="G145">
        <v>9.7000000000000003E-2</v>
      </c>
      <c r="H145" s="25">
        <v>1.2E-2</v>
      </c>
      <c r="I145" t="str">
        <f t="shared" si="7"/>
        <v>1533</v>
      </c>
      <c r="J145" s="31" t="str">
        <f t="shared" si="8"/>
        <v>TRUE</v>
      </c>
      <c r="K145" s="5">
        <f t="shared" si="9"/>
        <v>99.679246800000016</v>
      </c>
      <c r="L145" s="32">
        <f>+K145+K146+K147+K148+K149+K150+K151+K152+K158+K153+K159+K160</f>
        <v>4439.024788295239</v>
      </c>
      <c r="M145" s="27">
        <f>+F145+F146+F147+F149+F148+F150+F151+F152+F153+F158+F159+F160</f>
        <v>375299</v>
      </c>
    </row>
    <row r="146" spans="1:13" x14ac:dyDescent="0.25">
      <c r="A146">
        <v>15330001135</v>
      </c>
      <c r="B146" t="s">
        <v>89</v>
      </c>
      <c r="C146" s="6">
        <v>9.7901524232804252E-2</v>
      </c>
      <c r="D146" s="6">
        <v>0.10930380230687833</v>
      </c>
      <c r="E146" s="24">
        <v>1.2569402306878306E-2</v>
      </c>
      <c r="F146" s="26">
        <v>28080</v>
      </c>
      <c r="G146">
        <v>9.7000000000000003E-2</v>
      </c>
      <c r="H146" s="25">
        <v>1.2E-2</v>
      </c>
      <c r="I146" t="str">
        <f t="shared" si="7"/>
        <v>1533</v>
      </c>
      <c r="J146" s="31" t="b">
        <f t="shared" si="8"/>
        <v>1</v>
      </c>
      <c r="K146" s="5">
        <f t="shared" si="9"/>
        <v>352.94881677714284</v>
      </c>
      <c r="M146" s="30">
        <f>+L145/M145</f>
        <v>1.1827968601822118E-2</v>
      </c>
    </row>
    <row r="147" spans="1:13" x14ac:dyDescent="0.25">
      <c r="A147">
        <v>15330001315</v>
      </c>
      <c r="B147" t="s">
        <v>89</v>
      </c>
      <c r="C147" s="6">
        <v>9.7006117460317481E-2</v>
      </c>
      <c r="D147" s="6">
        <v>0.10830469190476194</v>
      </c>
      <c r="E147" s="24">
        <v>1.1570291904761906E-2</v>
      </c>
      <c r="F147" s="26">
        <v>143498</v>
      </c>
      <c r="G147">
        <v>9.7000000000000003E-2</v>
      </c>
      <c r="H147" s="25">
        <v>1.2E-2</v>
      </c>
      <c r="I147" t="str">
        <f t="shared" si="7"/>
        <v>1533</v>
      </c>
      <c r="J147" s="31" t="b">
        <f t="shared" si="8"/>
        <v>1</v>
      </c>
      <c r="K147" s="5">
        <f t="shared" si="9"/>
        <v>1660.3137477495241</v>
      </c>
    </row>
    <row r="148" spans="1:13" x14ac:dyDescent="0.25">
      <c r="A148">
        <v>15350001045</v>
      </c>
      <c r="B148" t="s">
        <v>90</v>
      </c>
      <c r="C148" s="6">
        <v>9.8454244444444464E-2</v>
      </c>
      <c r="D148" s="6">
        <v>0.10991948555555558</v>
      </c>
      <c r="E148" s="24">
        <v>1.3185085555555557E-2</v>
      </c>
      <c r="F148" s="26">
        <v>7425</v>
      </c>
      <c r="G148">
        <v>9.7000000000000003E-2</v>
      </c>
      <c r="H148" s="25">
        <v>1.2E-2</v>
      </c>
      <c r="I148" t="str">
        <f t="shared" si="7"/>
        <v>1535</v>
      </c>
      <c r="J148" s="31" t="str">
        <f t="shared" si="8"/>
        <v>TRUE</v>
      </c>
      <c r="K148" s="5">
        <f t="shared" si="9"/>
        <v>97.899260250000012</v>
      </c>
    </row>
    <row r="149" spans="1:13" x14ac:dyDescent="0.25">
      <c r="A149">
        <v>15350001135</v>
      </c>
      <c r="B149" t="s">
        <v>90</v>
      </c>
      <c r="C149" s="6">
        <v>9.7901524232804252E-2</v>
      </c>
      <c r="D149" s="6">
        <v>0.10930380230687833</v>
      </c>
      <c r="E149" s="24">
        <v>1.2569402306878306E-2</v>
      </c>
      <c r="F149" s="26">
        <v>20520</v>
      </c>
      <c r="G149">
        <v>9.7000000000000003E-2</v>
      </c>
      <c r="H149" s="25">
        <v>1.2E-2</v>
      </c>
      <c r="I149" t="str">
        <f t="shared" si="7"/>
        <v>1535</v>
      </c>
      <c r="J149" s="31" t="b">
        <f t="shared" si="8"/>
        <v>1</v>
      </c>
      <c r="K149" s="5">
        <f t="shared" si="9"/>
        <v>257.92413533714284</v>
      </c>
    </row>
    <row r="150" spans="1:13" x14ac:dyDescent="0.25">
      <c r="A150">
        <v>15350001315</v>
      </c>
      <c r="B150" t="s">
        <v>90</v>
      </c>
      <c r="C150" s="6">
        <v>9.7006117460317481E-2</v>
      </c>
      <c r="D150" s="6">
        <v>0.10830469190476194</v>
      </c>
      <c r="E150" s="24">
        <v>1.1570291904761906E-2</v>
      </c>
      <c r="F150" s="26">
        <v>98156</v>
      </c>
      <c r="G150">
        <v>9.7000000000000003E-2</v>
      </c>
      <c r="H150" s="25">
        <v>1.2E-2</v>
      </c>
      <c r="I150" t="str">
        <f t="shared" si="7"/>
        <v>1535</v>
      </c>
      <c r="J150" s="31" t="b">
        <f t="shared" si="8"/>
        <v>1</v>
      </c>
      <c r="K150" s="5">
        <f t="shared" si="9"/>
        <v>1135.6935722038097</v>
      </c>
    </row>
    <row r="151" spans="1:13" x14ac:dyDescent="0.25">
      <c r="A151">
        <v>15370001045</v>
      </c>
      <c r="B151" t="s">
        <v>91</v>
      </c>
      <c r="C151" s="6">
        <v>9.8454244444444464E-2</v>
      </c>
      <c r="D151" s="6">
        <v>0.10991948555555558</v>
      </c>
      <c r="E151" s="24">
        <v>1.3185085555555557E-2</v>
      </c>
      <c r="F151" s="26">
        <v>4995</v>
      </c>
      <c r="G151">
        <v>9.7000000000000003E-2</v>
      </c>
      <c r="H151" s="25">
        <v>1.2E-2</v>
      </c>
      <c r="I151" t="str">
        <f t="shared" si="7"/>
        <v>1537</v>
      </c>
      <c r="J151" s="31" t="str">
        <f t="shared" si="8"/>
        <v>TRUE</v>
      </c>
      <c r="K151" s="5">
        <f t="shared" si="9"/>
        <v>65.859502350000014</v>
      </c>
    </row>
    <row r="152" spans="1:13" x14ac:dyDescent="0.25">
      <c r="A152">
        <v>15370001135</v>
      </c>
      <c r="B152" t="s">
        <v>91</v>
      </c>
      <c r="C152" s="6">
        <v>9.7901524232804252E-2</v>
      </c>
      <c r="D152" s="6">
        <v>0.10930380230687833</v>
      </c>
      <c r="E152" s="24">
        <v>1.2569402306878306E-2</v>
      </c>
      <c r="F152" s="26">
        <v>11475</v>
      </c>
      <c r="G152">
        <v>9.7000000000000003E-2</v>
      </c>
      <c r="H152" s="25">
        <v>1.2E-2</v>
      </c>
      <c r="I152" t="str">
        <f t="shared" si="7"/>
        <v>1537</v>
      </c>
      <c r="J152" s="31" t="b">
        <f t="shared" si="8"/>
        <v>1</v>
      </c>
      <c r="K152" s="5">
        <f t="shared" si="9"/>
        <v>144.23389147142856</v>
      </c>
    </row>
    <row r="153" spans="1:13" x14ac:dyDescent="0.25">
      <c r="A153">
        <v>15370001315</v>
      </c>
      <c r="B153" t="s">
        <v>91</v>
      </c>
      <c r="C153" s="6">
        <v>9.7006117460317481E-2</v>
      </c>
      <c r="D153" s="6">
        <v>0.10830469190476194</v>
      </c>
      <c r="E153" s="24">
        <v>1.1570291904761906E-2</v>
      </c>
      <c r="F153" s="26">
        <v>26507</v>
      </c>
      <c r="G153">
        <v>9.7000000000000003E-2</v>
      </c>
      <c r="H153" s="25">
        <v>1.2E-2</v>
      </c>
      <c r="I153" t="str">
        <f t="shared" si="7"/>
        <v>1537</v>
      </c>
      <c r="J153" s="31" t="b">
        <f t="shared" si="8"/>
        <v>1</v>
      </c>
      <c r="K153" s="5">
        <f t="shared" si="9"/>
        <v>306.69372751952386</v>
      </c>
    </row>
    <row r="154" spans="1:13" x14ac:dyDescent="0.25">
      <c r="A154">
        <v>15410001140</v>
      </c>
      <c r="B154" t="s">
        <v>92</v>
      </c>
      <c r="C154" s="6">
        <v>1.5661742857142856E-2</v>
      </c>
      <c r="D154" s="6">
        <v>1.6991492857142861E-2</v>
      </c>
      <c r="E154" s="24">
        <v>1.6991492857142861E-2</v>
      </c>
      <c r="F154" s="26">
        <v>33306</v>
      </c>
      <c r="G154">
        <v>1.6E-2</v>
      </c>
      <c r="H154" s="25">
        <v>1.8000000000000002E-2</v>
      </c>
      <c r="I154" t="str">
        <f t="shared" si="7"/>
        <v>1541</v>
      </c>
      <c r="J154" s="31" t="str">
        <f t="shared" si="8"/>
        <v>TRUE</v>
      </c>
      <c r="K154"/>
    </row>
    <row r="155" spans="1:13" x14ac:dyDescent="0.25">
      <c r="A155">
        <v>15440101050</v>
      </c>
      <c r="B155" t="s">
        <v>93</v>
      </c>
      <c r="C155" s="6">
        <v>9.5125988571428566E-2</v>
      </c>
      <c r="D155" s="6">
        <v>0.10621687057142858</v>
      </c>
      <c r="E155" s="24">
        <v>1.163767057142857E-2</v>
      </c>
      <c r="F155" s="26">
        <v>1750</v>
      </c>
      <c r="G155">
        <v>9.4E-2</v>
      </c>
      <c r="H155" s="25">
        <v>9.9999999999999985E-3</v>
      </c>
      <c r="I155" t="str">
        <f t="shared" si="7"/>
        <v>1544</v>
      </c>
      <c r="J155" s="31" t="str">
        <f t="shared" si="8"/>
        <v>TRUE</v>
      </c>
      <c r="K155" s="28"/>
    </row>
    <row r="156" spans="1:13" x14ac:dyDescent="0.25">
      <c r="A156">
        <v>15440101150</v>
      </c>
      <c r="B156" t="s">
        <v>93</v>
      </c>
      <c r="C156" s="6">
        <v>9.4117188571428562E-2</v>
      </c>
      <c r="D156" s="6">
        <v>0.1050914039047619</v>
      </c>
      <c r="E156" s="24">
        <v>1.0512203904761904E-2</v>
      </c>
      <c r="F156" s="26">
        <v>3750</v>
      </c>
      <c r="G156">
        <v>9.4E-2</v>
      </c>
      <c r="H156" s="25">
        <v>9.9999999999999985E-3</v>
      </c>
      <c r="I156" t="str">
        <f t="shared" si="7"/>
        <v>1544</v>
      </c>
      <c r="J156" s="31" t="b">
        <f t="shared" si="8"/>
        <v>1</v>
      </c>
      <c r="K156" s="28"/>
    </row>
    <row r="157" spans="1:13" x14ac:dyDescent="0.25">
      <c r="A157">
        <v>15440101350</v>
      </c>
      <c r="B157" t="s">
        <v>93</v>
      </c>
      <c r="C157" s="6">
        <v>9.3312788571428565E-2</v>
      </c>
      <c r="D157" s="6">
        <v>0.10419367057142857</v>
      </c>
      <c r="E157" s="24">
        <v>9.6144705714285711E-3</v>
      </c>
      <c r="F157" s="26">
        <v>19978</v>
      </c>
      <c r="G157">
        <v>9.4E-2</v>
      </c>
      <c r="H157" s="25">
        <v>9.9999999999999985E-3</v>
      </c>
      <c r="I157" t="str">
        <f t="shared" si="7"/>
        <v>1544</v>
      </c>
      <c r="J157" s="31" t="b">
        <f t="shared" si="8"/>
        <v>1</v>
      </c>
      <c r="K157" s="28"/>
    </row>
    <row r="158" spans="1:13" x14ac:dyDescent="0.25">
      <c r="A158">
        <v>15490001045</v>
      </c>
      <c r="B158" t="s">
        <v>94</v>
      </c>
      <c r="C158" s="6">
        <v>9.8454244444444464E-2</v>
      </c>
      <c r="D158" s="6">
        <v>0.10991948555555558</v>
      </c>
      <c r="E158" s="24">
        <v>1.3185085555555557E-2</v>
      </c>
      <c r="F158" s="26">
        <v>900</v>
      </c>
      <c r="G158">
        <v>9.7000000000000003E-2</v>
      </c>
      <c r="H158" s="25">
        <v>1.2E-2</v>
      </c>
      <c r="I158" t="str">
        <f t="shared" si="7"/>
        <v>1549</v>
      </c>
      <c r="J158" s="31" t="str">
        <f t="shared" si="8"/>
        <v>TRUE</v>
      </c>
      <c r="K158" s="5">
        <f>+F158*E158</f>
        <v>11.866577000000001</v>
      </c>
    </row>
    <row r="159" spans="1:13" x14ac:dyDescent="0.25">
      <c r="A159">
        <v>15490001135</v>
      </c>
      <c r="B159" t="s">
        <v>94</v>
      </c>
      <c r="C159" s="6">
        <v>9.7901524232804252E-2</v>
      </c>
      <c r="D159" s="6">
        <v>0.10930380230687833</v>
      </c>
      <c r="E159" s="24">
        <v>1.2569402306878306E-2</v>
      </c>
      <c r="F159" s="26">
        <v>2970</v>
      </c>
      <c r="G159">
        <v>9.7000000000000003E-2</v>
      </c>
      <c r="H159" s="25">
        <v>1.2E-2</v>
      </c>
      <c r="I159" t="str">
        <f t="shared" si="7"/>
        <v>1549</v>
      </c>
      <c r="J159" s="31" t="b">
        <f t="shared" si="8"/>
        <v>1</v>
      </c>
      <c r="K159" s="5">
        <f>+F159*E159</f>
        <v>37.331124851428569</v>
      </c>
    </row>
    <row r="160" spans="1:13" x14ac:dyDescent="0.25">
      <c r="A160">
        <v>15490001315</v>
      </c>
      <c r="B160" t="s">
        <v>94</v>
      </c>
      <c r="C160" s="6">
        <v>9.7006117460317481E-2</v>
      </c>
      <c r="D160" s="6">
        <v>0.10830469190476194</v>
      </c>
      <c r="E160" s="24">
        <v>1.1570291904761906E-2</v>
      </c>
      <c r="F160" s="26">
        <v>23213</v>
      </c>
      <c r="G160">
        <v>9.7000000000000003E-2</v>
      </c>
      <c r="H160" s="25">
        <v>1.2E-2</v>
      </c>
      <c r="I160" t="str">
        <f t="shared" si="7"/>
        <v>1549</v>
      </c>
      <c r="J160" s="31" t="b">
        <f t="shared" si="8"/>
        <v>1</v>
      </c>
      <c r="K160" s="5">
        <f>+F160*E160</f>
        <v>268.58118598523811</v>
      </c>
    </row>
    <row r="161" spans="1:14" x14ac:dyDescent="0.25">
      <c r="A161">
        <v>15500001060</v>
      </c>
      <c r="B161" t="s">
        <v>95</v>
      </c>
      <c r="C161" s="6">
        <v>1.7994033333333336E-2</v>
      </c>
      <c r="D161" s="6">
        <v>1.9586941666666666E-2</v>
      </c>
      <c r="E161" s="24">
        <v>1.9586941666666666E-2</v>
      </c>
      <c r="F161" s="26">
        <v>1080</v>
      </c>
      <c r="G161">
        <v>1.7000000000000001E-2</v>
      </c>
      <c r="H161" s="25">
        <v>1.8000000000000002E-2</v>
      </c>
      <c r="I161" t="str">
        <f t="shared" si="7"/>
        <v>1550</v>
      </c>
      <c r="J161" s="31" t="str">
        <f t="shared" si="8"/>
        <v>TRUE</v>
      </c>
      <c r="K161" s="5">
        <f>+F161*E161</f>
        <v>21.153897000000001</v>
      </c>
    </row>
    <row r="162" spans="1:14" x14ac:dyDescent="0.25">
      <c r="A162">
        <v>15500001150</v>
      </c>
      <c r="B162" t="s">
        <v>95</v>
      </c>
      <c r="C162" s="6">
        <v>1.6479366666666669E-2</v>
      </c>
      <c r="D162" s="6">
        <v>1.7897275000000001E-2</v>
      </c>
      <c r="E162" s="24">
        <v>1.7897275000000001E-2</v>
      </c>
      <c r="F162" s="26">
        <v>28914</v>
      </c>
      <c r="G162">
        <v>1.7000000000000001E-2</v>
      </c>
      <c r="H162" s="25">
        <v>1.8000000000000002E-2</v>
      </c>
      <c r="I162" t="str">
        <f t="shared" si="7"/>
        <v>1550</v>
      </c>
      <c r="J162" s="31" t="b">
        <f t="shared" si="8"/>
        <v>1</v>
      </c>
      <c r="K162" s="5">
        <f>+F162*E162</f>
        <v>517.48180935000005</v>
      </c>
    </row>
    <row r="163" spans="1:14" x14ac:dyDescent="0.25">
      <c r="A163">
        <v>15550000001</v>
      </c>
      <c r="B163" t="s">
        <v>96</v>
      </c>
      <c r="C163" s="6">
        <v>0.64595740666666668</v>
      </c>
      <c r="D163" s="6">
        <v>0.69442774000000007</v>
      </c>
      <c r="E163" s="24">
        <v>0.69442774000000007</v>
      </c>
      <c r="F163" s="26">
        <v>752</v>
      </c>
      <c r="G163">
        <v>0.32</v>
      </c>
      <c r="H163" s="25">
        <v>0.69499999999999995</v>
      </c>
      <c r="I163" t="str">
        <f t="shared" si="7"/>
        <v>1555</v>
      </c>
      <c r="J163" s="31" t="str">
        <f t="shared" si="8"/>
        <v>TRUE</v>
      </c>
      <c r="K163"/>
    </row>
    <row r="164" spans="1:14" x14ac:dyDescent="0.25">
      <c r="A164">
        <v>15550100001</v>
      </c>
      <c r="B164" t="s">
        <v>97</v>
      </c>
      <c r="C164" s="6">
        <v>0.63953140666666664</v>
      </c>
      <c r="D164" s="6">
        <v>0.68725204000000006</v>
      </c>
      <c r="E164" s="24">
        <v>0.68725204000000006</v>
      </c>
      <c r="F164" s="26">
        <v>329</v>
      </c>
      <c r="G164">
        <v>0.32</v>
      </c>
      <c r="H164" s="25">
        <v>0.69499999999999995</v>
      </c>
      <c r="I164" t="str">
        <f t="shared" si="7"/>
        <v>1555</v>
      </c>
      <c r="J164" s="31" t="b">
        <f t="shared" si="8"/>
        <v>1</v>
      </c>
      <c r="K164"/>
    </row>
    <row r="165" spans="1:14" x14ac:dyDescent="0.25">
      <c r="A165">
        <v>15560001084</v>
      </c>
      <c r="B165" t="s">
        <v>98</v>
      </c>
      <c r="C165" s="6">
        <v>0.23758552047619047</v>
      </c>
      <c r="D165" s="6">
        <v>0.26506611630952381</v>
      </c>
      <c r="E165" s="24">
        <v>3.7288836309523808E-2</v>
      </c>
      <c r="F165" s="26">
        <v>63913</v>
      </c>
      <c r="G165">
        <v>0.23799999999999999</v>
      </c>
      <c r="H165" s="25">
        <v>3.7999999999999999E-2</v>
      </c>
      <c r="I165" t="str">
        <f t="shared" si="7"/>
        <v>1556</v>
      </c>
      <c r="J165" s="31" t="str">
        <f t="shared" si="8"/>
        <v>TRUE</v>
      </c>
      <c r="K165"/>
    </row>
    <row r="166" spans="1:14" x14ac:dyDescent="0.25">
      <c r="A166">
        <v>15570000001</v>
      </c>
      <c r="B166" t="s">
        <v>99</v>
      </c>
      <c r="C166" s="6">
        <v>0.23672434000000001</v>
      </c>
      <c r="D166" s="6">
        <v>0.25074533999999998</v>
      </c>
      <c r="E166" s="24">
        <v>0.25074533999999998</v>
      </c>
      <c r="F166" s="26">
        <v>0</v>
      </c>
      <c r="G166">
        <v>0.33300000000000002</v>
      </c>
      <c r="H166" s="25">
        <v>0.251</v>
      </c>
      <c r="I166" t="str">
        <f t="shared" si="7"/>
        <v>1557</v>
      </c>
      <c r="J166" s="31" t="str">
        <f t="shared" ref="J166:J186" si="10">IF(LEFT(A166,4)=LEFT(A165,4),H166=H165,"TRUE")</f>
        <v>TRUE</v>
      </c>
      <c r="K166"/>
    </row>
    <row r="167" spans="1:14" x14ac:dyDescent="0.25">
      <c r="A167">
        <v>15580000001</v>
      </c>
      <c r="B167" t="s">
        <v>100</v>
      </c>
      <c r="C167" s="6">
        <v>10.280352705714284</v>
      </c>
      <c r="D167" s="6">
        <v>11.469508961714288</v>
      </c>
      <c r="E167" s="24">
        <v>1.2550201617142855</v>
      </c>
      <c r="F167" s="26">
        <v>1800</v>
      </c>
      <c r="G167">
        <v>11.016</v>
      </c>
      <c r="H167" s="25">
        <v>1.4669999999999999</v>
      </c>
      <c r="I167" t="str">
        <f t="shared" si="7"/>
        <v>1558</v>
      </c>
      <c r="J167" s="31" t="str">
        <f t="shared" si="10"/>
        <v>TRUE</v>
      </c>
      <c r="K167"/>
    </row>
    <row r="168" spans="1:14" x14ac:dyDescent="0.25">
      <c r="A168">
        <v>15590000001</v>
      </c>
      <c r="B168" t="s">
        <v>101</v>
      </c>
      <c r="C168" s="6">
        <v>10.679944922857141</v>
      </c>
      <c r="D168" s="6">
        <v>11.914211950857144</v>
      </c>
      <c r="E168" s="24">
        <v>1.4668967508571429</v>
      </c>
      <c r="F168" s="26">
        <v>1791</v>
      </c>
      <c r="G168">
        <v>11.016</v>
      </c>
      <c r="H168" s="25">
        <v>1.4669999999999999</v>
      </c>
      <c r="I168" t="str">
        <f t="shared" si="7"/>
        <v>1559</v>
      </c>
      <c r="J168" s="31" t="str">
        <f t="shared" si="10"/>
        <v>TRUE</v>
      </c>
      <c r="K168"/>
    </row>
    <row r="169" spans="1:14" x14ac:dyDescent="0.25">
      <c r="A169">
        <v>15600047001</v>
      </c>
      <c r="B169" t="s">
        <v>102</v>
      </c>
      <c r="C169" s="6">
        <v>6.6383513071428579</v>
      </c>
      <c r="D169" s="6">
        <v>7.4059890346428565</v>
      </c>
      <c r="E169" s="24">
        <v>1.2560024746428573</v>
      </c>
      <c r="F169" s="26">
        <v>588</v>
      </c>
      <c r="G169">
        <v>6.5200000000000005</v>
      </c>
      <c r="H169" s="25">
        <v>1.2569999999999999</v>
      </c>
      <c r="I169" t="str">
        <f t="shared" si="7"/>
        <v>1560</v>
      </c>
      <c r="J169" s="31" t="str">
        <f t="shared" si="10"/>
        <v>TRUE</v>
      </c>
      <c r="K169"/>
    </row>
    <row r="170" spans="1:14" x14ac:dyDescent="0.25">
      <c r="A170">
        <v>15610047001</v>
      </c>
      <c r="B170" t="s">
        <v>103</v>
      </c>
      <c r="C170" s="6">
        <v>9.7533076971428567</v>
      </c>
      <c r="D170" s="6">
        <v>10.890401232142858</v>
      </c>
      <c r="E170" s="24">
        <v>1.6865980321428571</v>
      </c>
      <c r="F170" s="26">
        <v>582</v>
      </c>
      <c r="G170">
        <v>9.7249999999999996</v>
      </c>
      <c r="H170" s="25">
        <v>1.6869999999999998</v>
      </c>
      <c r="I170" t="str">
        <f t="shared" si="7"/>
        <v>1561</v>
      </c>
      <c r="J170" s="31" t="str">
        <f t="shared" si="10"/>
        <v>TRUE</v>
      </c>
      <c r="K170"/>
    </row>
    <row r="171" spans="1:14" x14ac:dyDescent="0.25">
      <c r="A171">
        <v>30035401030</v>
      </c>
      <c r="B171" t="s">
        <v>104</v>
      </c>
      <c r="C171" s="6">
        <v>1.561361951219512E-2</v>
      </c>
      <c r="D171" s="6">
        <v>2.3872619512195117E-2</v>
      </c>
      <c r="E171" s="24">
        <v>2.3872619512195117E-2</v>
      </c>
      <c r="F171" s="26">
        <v>2010</v>
      </c>
      <c r="G171">
        <v>1.0999999999999999E-2</v>
      </c>
      <c r="H171" s="25">
        <v>2.1999999999999999E-2</v>
      </c>
      <c r="I171" t="str">
        <f t="shared" si="7"/>
        <v>3003</v>
      </c>
      <c r="J171" s="31" t="str">
        <f t="shared" si="10"/>
        <v>TRUE</v>
      </c>
      <c r="K171" s="5">
        <f t="shared" ref="K171:K186" si="11">+F171*E171</f>
        <v>47.983965219512186</v>
      </c>
      <c r="L171" s="32">
        <f>+K171+K172+K181+K182</f>
        <v>348.54077751219506</v>
      </c>
      <c r="M171" s="27">
        <f>+F171+F172+F181+F182</f>
        <v>16170</v>
      </c>
      <c r="N171" s="30">
        <f>+L171/M171</f>
        <v>2.1554779066926103E-2</v>
      </c>
    </row>
    <row r="172" spans="1:14" x14ac:dyDescent="0.25">
      <c r="A172">
        <v>30035401060</v>
      </c>
      <c r="B172" t="s">
        <v>104</v>
      </c>
      <c r="C172" s="6">
        <v>1.2984286178861788E-2</v>
      </c>
      <c r="D172" s="6">
        <v>2.0939952845528451E-2</v>
      </c>
      <c r="E172" s="24">
        <v>2.0939952845528451E-2</v>
      </c>
      <c r="F172" s="26">
        <v>8160</v>
      </c>
      <c r="G172">
        <v>1.0999999999999999E-2</v>
      </c>
      <c r="H172" s="25">
        <v>2.1999999999999999E-2</v>
      </c>
      <c r="I172" t="str">
        <f t="shared" si="7"/>
        <v>3003</v>
      </c>
      <c r="J172" s="31" t="b">
        <f t="shared" si="10"/>
        <v>1</v>
      </c>
      <c r="K172" s="5">
        <f t="shared" si="11"/>
        <v>170.87001521951217</v>
      </c>
    </row>
    <row r="173" spans="1:14" x14ac:dyDescent="0.25">
      <c r="A173">
        <v>30125701028</v>
      </c>
      <c r="B173" t="s">
        <v>105</v>
      </c>
      <c r="C173" s="6">
        <v>0.41741336571428578</v>
      </c>
      <c r="D173" s="6">
        <v>0.41941311571428574</v>
      </c>
      <c r="E173" s="24">
        <v>0.41941311571428574</v>
      </c>
      <c r="F173" s="26">
        <v>1120</v>
      </c>
      <c r="G173">
        <v>0.41399999999999998</v>
      </c>
      <c r="H173" s="25">
        <v>0.41699999999999998</v>
      </c>
      <c r="I173" t="str">
        <f t="shared" si="7"/>
        <v>3012</v>
      </c>
      <c r="J173" s="31" t="str">
        <f t="shared" si="10"/>
        <v>TRUE</v>
      </c>
      <c r="K173" s="5">
        <f t="shared" si="11"/>
        <v>469.74268960000006</v>
      </c>
      <c r="L173" s="32">
        <f>+K173+K174+K179+K180</f>
        <v>14688.70657948</v>
      </c>
      <c r="M173" s="27">
        <f>+F173+F174+F179+F180</f>
        <v>35252</v>
      </c>
      <c r="N173" s="30">
        <f>+L173/M173</f>
        <v>0.41667725460910021</v>
      </c>
    </row>
    <row r="174" spans="1:14" x14ac:dyDescent="0.25">
      <c r="A174">
        <v>30125701056</v>
      </c>
      <c r="B174" t="s">
        <v>105</v>
      </c>
      <c r="C174" s="6">
        <v>0.41481050857142865</v>
      </c>
      <c r="D174" s="6">
        <v>0.41651025857142859</v>
      </c>
      <c r="E174" s="24">
        <v>0.41651025857142859</v>
      </c>
      <c r="F174" s="26">
        <v>16520</v>
      </c>
      <c r="G174">
        <v>0.41399999999999998</v>
      </c>
      <c r="H174" s="25">
        <v>0.41699999999999998</v>
      </c>
      <c r="I174" t="str">
        <f t="shared" si="7"/>
        <v>3012</v>
      </c>
      <c r="J174" s="31" t="b">
        <f t="shared" si="10"/>
        <v>1</v>
      </c>
      <c r="K174" s="5">
        <f t="shared" si="11"/>
        <v>6880.7494716000001</v>
      </c>
    </row>
    <row r="175" spans="1:14" x14ac:dyDescent="0.25">
      <c r="A175">
        <v>30215401040</v>
      </c>
      <c r="B175" t="s">
        <v>106</v>
      </c>
      <c r="C175" s="6">
        <v>1.2860082926829266E-2</v>
      </c>
      <c r="D175" s="6">
        <v>1.382258292682927E-2</v>
      </c>
      <c r="E175" s="24">
        <v>1.382258292682927E-2</v>
      </c>
      <c r="F175" s="26">
        <v>1200</v>
      </c>
      <c r="G175">
        <v>8.9999999999999993E-3</v>
      </c>
      <c r="H175" s="25">
        <v>1.0999999999999999E-2</v>
      </c>
      <c r="I175" t="str">
        <f t="shared" si="7"/>
        <v>3021</v>
      </c>
      <c r="J175" s="31" t="str">
        <f t="shared" si="10"/>
        <v>TRUE</v>
      </c>
      <c r="K175" s="5">
        <f t="shared" si="11"/>
        <v>16.587099512195124</v>
      </c>
      <c r="L175" s="32">
        <f>+K175+K176+K177+K178</f>
        <v>412.35425443902443</v>
      </c>
      <c r="M175" s="27">
        <f>+F175+F176+F177+F178</f>
        <v>38280</v>
      </c>
      <c r="N175" s="30">
        <f>+L175/M175</f>
        <v>1.0772054713663125E-2</v>
      </c>
    </row>
    <row r="176" spans="1:14" x14ac:dyDescent="0.25">
      <c r="A176">
        <v>30215401080</v>
      </c>
      <c r="B176" t="s">
        <v>106</v>
      </c>
      <c r="C176" s="6">
        <v>9.8380829268292676E-3</v>
      </c>
      <c r="D176" s="6">
        <v>1.045058292682927E-2</v>
      </c>
      <c r="E176" s="24">
        <v>1.045058292682927E-2</v>
      </c>
      <c r="F176" s="26">
        <v>17280</v>
      </c>
      <c r="G176">
        <v>8.9999999999999993E-3</v>
      </c>
      <c r="H176" s="25">
        <v>1.0999999999999999E-2</v>
      </c>
      <c r="I176" t="str">
        <f t="shared" si="7"/>
        <v>3021</v>
      </c>
      <c r="J176" s="31" t="b">
        <f t="shared" si="10"/>
        <v>1</v>
      </c>
      <c r="K176" s="5">
        <f t="shared" si="11"/>
        <v>180.58607297560977</v>
      </c>
    </row>
    <row r="177" spans="1:14" x14ac:dyDescent="0.25">
      <c r="A177">
        <v>30275301040</v>
      </c>
      <c r="B177" t="s">
        <v>107</v>
      </c>
      <c r="C177" s="6">
        <v>1.3007682926829267E-2</v>
      </c>
      <c r="D177" s="6">
        <v>1.3987682926829271E-2</v>
      </c>
      <c r="E177" s="24">
        <v>1.3987682926829271E-2</v>
      </c>
      <c r="F177" s="26">
        <v>1480</v>
      </c>
      <c r="G177">
        <v>8.9999999999999993E-3</v>
      </c>
      <c r="H177" s="25">
        <v>1.0999999999999999E-2</v>
      </c>
      <c r="I177" t="str">
        <f t="shared" si="7"/>
        <v>3027</v>
      </c>
      <c r="J177" s="31" t="str">
        <f t="shared" si="10"/>
        <v>TRUE</v>
      </c>
      <c r="K177" s="5">
        <f t="shared" si="11"/>
        <v>20.70177073170732</v>
      </c>
    </row>
    <row r="178" spans="1:14" x14ac:dyDescent="0.25">
      <c r="A178">
        <v>30275301080</v>
      </c>
      <c r="B178" t="s">
        <v>107</v>
      </c>
      <c r="C178" s="6">
        <v>9.9856829268292688E-3</v>
      </c>
      <c r="D178" s="6">
        <v>1.0615682926829271E-2</v>
      </c>
      <c r="E178" s="24">
        <v>1.0615682926829271E-2</v>
      </c>
      <c r="F178" s="26">
        <v>18320</v>
      </c>
      <c r="G178">
        <v>8.9999999999999993E-3</v>
      </c>
      <c r="H178" s="25">
        <v>1.0999999999999999E-2</v>
      </c>
      <c r="I178" t="str">
        <f t="shared" si="7"/>
        <v>3027</v>
      </c>
      <c r="J178" s="31" t="b">
        <f t="shared" si="10"/>
        <v>1</v>
      </c>
      <c r="K178" s="5">
        <f t="shared" si="11"/>
        <v>194.47931121951225</v>
      </c>
    </row>
    <row r="179" spans="1:14" x14ac:dyDescent="0.25">
      <c r="A179">
        <v>30335201028</v>
      </c>
      <c r="B179" t="s">
        <v>108</v>
      </c>
      <c r="C179" s="6">
        <v>0.41741072571428578</v>
      </c>
      <c r="D179" s="6">
        <v>0.41941047571428575</v>
      </c>
      <c r="E179" s="24">
        <v>0.41941047571428575</v>
      </c>
      <c r="F179" s="26">
        <v>924</v>
      </c>
      <c r="G179">
        <v>0.41399999999999998</v>
      </c>
      <c r="H179" s="25">
        <v>0.41699999999999998</v>
      </c>
      <c r="I179" t="str">
        <f t="shared" si="7"/>
        <v>3033</v>
      </c>
      <c r="J179" s="31" t="str">
        <f t="shared" si="10"/>
        <v>TRUE</v>
      </c>
      <c r="K179" s="5">
        <f t="shared" si="11"/>
        <v>387.53527956000005</v>
      </c>
    </row>
    <row r="180" spans="1:14" x14ac:dyDescent="0.25">
      <c r="A180">
        <v>30335201056</v>
      </c>
      <c r="B180" t="s">
        <v>108</v>
      </c>
      <c r="C180" s="6">
        <v>0.41480786857142865</v>
      </c>
      <c r="D180" s="6">
        <v>0.4165076185714286</v>
      </c>
      <c r="E180" s="24">
        <v>0.4165076185714286</v>
      </c>
      <c r="F180" s="26">
        <v>16688</v>
      </c>
      <c r="G180">
        <v>0.41399999999999998</v>
      </c>
      <c r="H180" s="25">
        <v>0.41699999999999998</v>
      </c>
      <c r="I180" t="str">
        <f t="shared" si="7"/>
        <v>3033</v>
      </c>
      <c r="J180" s="31" t="b">
        <f t="shared" si="10"/>
        <v>1</v>
      </c>
      <c r="K180" s="5">
        <f t="shared" si="11"/>
        <v>6950.6791387200001</v>
      </c>
    </row>
    <row r="181" spans="1:14" x14ac:dyDescent="0.25">
      <c r="A181">
        <v>30385201030</v>
      </c>
      <c r="B181" t="s">
        <v>109</v>
      </c>
      <c r="C181" s="6">
        <v>1.561361951219512E-2</v>
      </c>
      <c r="D181" s="6">
        <v>2.3872619512195117E-2</v>
      </c>
      <c r="E181" s="24">
        <v>2.3872619512195117E-2</v>
      </c>
      <c r="F181" s="26">
        <v>1380</v>
      </c>
      <c r="G181">
        <v>1.0999999999999999E-2</v>
      </c>
      <c r="H181" s="25">
        <v>2.1999999999999999E-2</v>
      </c>
      <c r="I181" t="str">
        <f t="shared" si="7"/>
        <v>3038</v>
      </c>
      <c r="J181" s="31" t="str">
        <f t="shared" si="10"/>
        <v>TRUE</v>
      </c>
      <c r="K181" s="5">
        <f t="shared" si="11"/>
        <v>32.944214926829261</v>
      </c>
    </row>
    <row r="182" spans="1:14" x14ac:dyDescent="0.25">
      <c r="A182">
        <v>30385201060</v>
      </c>
      <c r="B182" t="s">
        <v>109</v>
      </c>
      <c r="C182" s="6">
        <v>1.2984286178861788E-2</v>
      </c>
      <c r="D182" s="6">
        <v>2.0939952845528451E-2</v>
      </c>
      <c r="E182" s="24">
        <v>2.0939952845528451E-2</v>
      </c>
      <c r="F182" s="26">
        <v>4620</v>
      </c>
      <c r="G182">
        <v>1.0999999999999999E-2</v>
      </c>
      <c r="H182" s="25">
        <v>2.1999999999999999E-2</v>
      </c>
      <c r="I182" t="str">
        <f t="shared" si="7"/>
        <v>3038</v>
      </c>
      <c r="J182" s="31" t="b">
        <f t="shared" si="10"/>
        <v>1</v>
      </c>
      <c r="K182" s="5">
        <f t="shared" si="11"/>
        <v>96.742582146341448</v>
      </c>
    </row>
    <row r="183" spans="1:14" x14ac:dyDescent="0.25">
      <c r="A183">
        <v>30520001030</v>
      </c>
      <c r="B183" t="s">
        <v>110</v>
      </c>
      <c r="C183" s="6">
        <v>2.6865557723577238E-2</v>
      </c>
      <c r="D183" s="6">
        <v>3.3727557723577238E-2</v>
      </c>
      <c r="E183" s="24">
        <v>3.3727557723577238E-2</v>
      </c>
      <c r="F183" s="26">
        <v>570</v>
      </c>
      <c r="G183">
        <v>1.6E-2</v>
      </c>
      <c r="H183" s="25">
        <v>2.5000000000000001E-2</v>
      </c>
      <c r="I183" t="str">
        <f t="shared" si="7"/>
        <v>3052</v>
      </c>
      <c r="J183" s="31" t="str">
        <f t="shared" si="10"/>
        <v>TRUE</v>
      </c>
      <c r="K183" s="5">
        <f t="shared" si="11"/>
        <v>19.224707902439025</v>
      </c>
      <c r="L183" s="32">
        <f>+K183+K184+K185+K186</f>
        <v>218.52129278048784</v>
      </c>
      <c r="M183" s="27">
        <f>+F183+F184+F185+F186</f>
        <v>8970</v>
      </c>
      <c r="N183" s="30">
        <f>ROUNDUP(+L183/M183,3)</f>
        <v>2.5000000000000001E-2</v>
      </c>
    </row>
    <row r="184" spans="1:14" x14ac:dyDescent="0.25">
      <c r="A184">
        <v>30520001050</v>
      </c>
      <c r="B184" t="s">
        <v>110</v>
      </c>
      <c r="C184" s="6">
        <v>1.7236224390243901E-2</v>
      </c>
      <c r="D184" s="6">
        <v>2.2978224390243905E-2</v>
      </c>
      <c r="E184" s="24">
        <v>2.2978224390243905E-2</v>
      </c>
      <c r="F184" s="26">
        <v>1650</v>
      </c>
      <c r="G184">
        <v>1.6E-2</v>
      </c>
      <c r="H184" s="25">
        <v>2.5000000000000001E-2</v>
      </c>
      <c r="I184" t="str">
        <f t="shared" si="7"/>
        <v>3052</v>
      </c>
      <c r="J184" s="31" t="b">
        <f t="shared" si="10"/>
        <v>1</v>
      </c>
      <c r="K184" s="5">
        <f t="shared" si="11"/>
        <v>37.914070243902444</v>
      </c>
      <c r="N184" t="s">
        <v>111</v>
      </c>
    </row>
    <row r="185" spans="1:14" x14ac:dyDescent="0.25">
      <c r="A185">
        <v>30530001030</v>
      </c>
      <c r="B185" t="s">
        <v>112</v>
      </c>
      <c r="C185" s="6">
        <v>2.6840357723577235E-2</v>
      </c>
      <c r="D185" s="6">
        <v>3.3702357723577242E-2</v>
      </c>
      <c r="E185" s="24">
        <v>3.3702357723577242E-2</v>
      </c>
      <c r="F185" s="26">
        <v>600</v>
      </c>
      <c r="G185">
        <v>1.6E-2</v>
      </c>
      <c r="H185" s="25">
        <v>2.5000000000000001E-2</v>
      </c>
      <c r="I185" t="str">
        <f t="shared" si="7"/>
        <v>3053</v>
      </c>
      <c r="J185" s="31" t="str">
        <f t="shared" si="10"/>
        <v>TRUE</v>
      </c>
      <c r="K185" s="5">
        <f t="shared" si="11"/>
        <v>20.221414634146345</v>
      </c>
    </row>
    <row r="186" spans="1:14" x14ac:dyDescent="0.25">
      <c r="A186">
        <v>30530001050</v>
      </c>
      <c r="B186" t="s">
        <v>112</v>
      </c>
      <c r="C186" s="6">
        <v>1.7211024390243905E-2</v>
      </c>
      <c r="D186" s="6">
        <v>2.2953024390243906E-2</v>
      </c>
      <c r="E186" s="24">
        <v>2.2953024390243906E-2</v>
      </c>
      <c r="F186" s="26">
        <v>6150</v>
      </c>
      <c r="G186">
        <v>1.6E-2</v>
      </c>
      <c r="H186" s="25">
        <v>2.5000000000000001E-2</v>
      </c>
      <c r="I186" t="str">
        <f t="shared" si="7"/>
        <v>3053</v>
      </c>
      <c r="J186" s="31" t="b">
        <f t="shared" si="10"/>
        <v>1</v>
      </c>
      <c r="K186" s="5">
        <f t="shared" si="11"/>
        <v>141.16110000000003</v>
      </c>
    </row>
    <row r="187" spans="1:14" x14ac:dyDescent="0.25">
      <c r="A187">
        <v>30570001080</v>
      </c>
      <c r="B187" t="s">
        <v>113</v>
      </c>
      <c r="C187" s="1">
        <v>9.7389512195121958E-3</v>
      </c>
      <c r="D187" s="1">
        <v>1.1016951219512197E-2</v>
      </c>
      <c r="E187" s="1">
        <v>1.1016951219512197E-2</v>
      </c>
      <c r="F187" s="2">
        <v>0</v>
      </c>
      <c r="G187">
        <f>VLOOKUP(_xlfn.CONCAT(LEFT(A187,4),"AG"),'[1]Masterdata 2021'!$A:$R,14,0)</f>
        <v>1.2E-2</v>
      </c>
      <c r="H187" s="25">
        <v>1.2E-2</v>
      </c>
      <c r="I187" t="str">
        <f t="shared" ref="I187:I188" si="12">LEFT(A187,4)</f>
        <v>3057</v>
      </c>
      <c r="J187" s="31" t="str">
        <f t="shared" ref="J187:J188" si="13">IF(LEFT(A187,4)=LEFT(A186,4),H187=H186,"TRUE")</f>
        <v>TRUE</v>
      </c>
    </row>
    <row r="188" spans="1:14" x14ac:dyDescent="0.25">
      <c r="A188">
        <v>30580001080</v>
      </c>
      <c r="B188" t="s">
        <v>114</v>
      </c>
      <c r="C188" s="1">
        <v>9.5793512195121965E-3</v>
      </c>
      <c r="D188" s="1">
        <v>1.0839851219512198E-2</v>
      </c>
      <c r="E188" s="1">
        <v>1.0839851219512198E-2</v>
      </c>
      <c r="F188" s="2">
        <v>0</v>
      </c>
      <c r="G188">
        <f>VLOOKUP(_xlfn.CONCAT(LEFT(A188,4),"AG"),'[1]Masterdata 2021'!$A:$R,14,0)</f>
        <v>1.2E-2</v>
      </c>
      <c r="H188" s="25">
        <v>1.2E-2</v>
      </c>
      <c r="I188" t="str">
        <f t="shared" si="12"/>
        <v>3058</v>
      </c>
      <c r="J188" s="31" t="str">
        <f t="shared" si="13"/>
        <v>TRUE</v>
      </c>
    </row>
    <row r="189" spans="1:14" x14ac:dyDescent="0.25">
      <c r="E189" s="26"/>
    </row>
  </sheetData>
  <autoFilter ref="A4:J188" xr:uid="{8B281F5C-1E56-4AE3-B9AF-96E20229397F}"/>
  <pageMargins left="0.7" right="0.7" top="0.75" bottom="0.75" header="0.3" footer="0.3"/>
  <pageSetup paperSize="9" orientation="portrait" verticalDpi="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158A-0082-4738-95E0-C52E7A1179F7}">
  <dimension ref="A3:C7"/>
  <sheetViews>
    <sheetView workbookViewId="0">
      <selection activeCell="B6" sqref="B6"/>
    </sheetView>
  </sheetViews>
  <sheetFormatPr defaultRowHeight="13.2" x14ac:dyDescent="0.25"/>
  <cols>
    <col min="1" max="1" width="13.6640625" bestFit="1" customWidth="1"/>
  </cols>
  <sheetData>
    <row r="3" spans="1:3" x14ac:dyDescent="0.25">
      <c r="A3" t="s">
        <v>115</v>
      </c>
    </row>
    <row r="4" spans="1:3" x14ac:dyDescent="0.25">
      <c r="A4" t="s">
        <v>116</v>
      </c>
      <c r="B4">
        <v>0</v>
      </c>
      <c r="C4">
        <v>0</v>
      </c>
    </row>
    <row r="5" spans="1:3" x14ac:dyDescent="0.25">
      <c r="A5" t="s">
        <v>117</v>
      </c>
      <c r="B5">
        <v>0</v>
      </c>
      <c r="C5">
        <v>0</v>
      </c>
    </row>
    <row r="6" spans="1:3" x14ac:dyDescent="0.25">
      <c r="A6" t="s">
        <v>118</v>
      </c>
      <c r="B6">
        <v>1.7999999999999999E-2</v>
      </c>
      <c r="C6">
        <v>0.25</v>
      </c>
    </row>
    <row r="7" spans="1:3" x14ac:dyDescent="0.25">
      <c r="A7" t="s">
        <v>119</v>
      </c>
      <c r="B7">
        <v>1.6E-2</v>
      </c>
      <c r="C7">
        <v>0.15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BE51-637C-412C-BFFC-C3860F89B0B1}">
  <dimension ref="A1:U179"/>
  <sheetViews>
    <sheetView workbookViewId="0">
      <pane xSplit="5" ySplit="4" topLeftCell="F5" activePane="bottomRight" state="frozen"/>
      <selection pane="topRight" activeCell="U14" sqref="U14"/>
      <selection pane="bottomLeft" activeCell="U14" sqref="U14"/>
      <selection pane="bottomRight" activeCell="U14" sqref="U14"/>
    </sheetView>
  </sheetViews>
  <sheetFormatPr defaultRowHeight="13.2" x14ac:dyDescent="0.25"/>
  <cols>
    <col min="2" max="2" width="16.6640625" bestFit="1" customWidth="1"/>
    <col min="3" max="3" width="14.109375" bestFit="1" customWidth="1"/>
    <col min="4" max="4" width="15.6640625" bestFit="1" customWidth="1"/>
    <col min="5" max="5" width="44.33203125" bestFit="1" customWidth="1"/>
    <col min="6" max="7" width="6.6640625" bestFit="1" customWidth="1"/>
    <col min="10" max="10" width="10.109375" customWidth="1"/>
    <col min="12" max="12" width="12.109375" customWidth="1"/>
    <col min="13" max="13" width="1.88671875" style="12" bestFit="1" customWidth="1"/>
    <col min="14" max="14" width="16.6640625" bestFit="1" customWidth="1"/>
    <col min="15" max="15" width="14.109375" bestFit="1" customWidth="1"/>
    <col min="18" max="18" width="8.44140625" customWidth="1"/>
  </cols>
  <sheetData>
    <row r="1" spans="1:21" ht="13.8" x14ac:dyDescent="0.3">
      <c r="A1" s="16" t="s">
        <v>120</v>
      </c>
      <c r="I1" s="7" t="s">
        <v>121</v>
      </c>
      <c r="J1" s="7"/>
      <c r="K1" s="9" t="s">
        <v>122</v>
      </c>
      <c r="L1" s="9" t="s">
        <v>122</v>
      </c>
      <c r="P1" t="s">
        <v>123</v>
      </c>
      <c r="Q1" s="7" t="s">
        <v>121</v>
      </c>
      <c r="R1" s="7"/>
      <c r="S1" s="9" t="s">
        <v>122</v>
      </c>
      <c r="T1" s="9" t="s">
        <v>122</v>
      </c>
      <c r="U1" s="9" t="s">
        <v>122</v>
      </c>
    </row>
    <row r="2" spans="1:21" ht="13.8" x14ac:dyDescent="0.3">
      <c r="I2" s="8">
        <v>8.8300000000000003E-2</v>
      </c>
      <c r="J2" s="8"/>
      <c r="K2" s="10">
        <v>6.25E-2</v>
      </c>
      <c r="L2" s="11">
        <v>0.02</v>
      </c>
      <c r="Q2" s="8">
        <v>8.8300000000000003E-2</v>
      </c>
      <c r="R2" s="8"/>
      <c r="S2" s="37">
        <v>0</v>
      </c>
      <c r="T2" s="37">
        <v>0</v>
      </c>
      <c r="U2" s="10" t="s">
        <v>124</v>
      </c>
    </row>
    <row r="3" spans="1:21" ht="13.8" x14ac:dyDescent="0.3">
      <c r="T3" s="10"/>
    </row>
    <row r="4" spans="1:21" ht="41.4" x14ac:dyDescent="0.3">
      <c r="A4" s="3" t="s">
        <v>125</v>
      </c>
      <c r="B4" s="3" t="s">
        <v>126</v>
      </c>
      <c r="C4" s="3" t="s">
        <v>127</v>
      </c>
      <c r="D4" s="3" t="s">
        <v>128</v>
      </c>
      <c r="E4" s="3" t="s">
        <v>4</v>
      </c>
      <c r="F4" s="15" t="s">
        <v>115</v>
      </c>
      <c r="G4" s="15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134</v>
      </c>
      <c r="M4" s="13" t="s">
        <v>135</v>
      </c>
      <c r="N4" s="3" t="s">
        <v>126</v>
      </c>
      <c r="O4" s="3" t="s">
        <v>127</v>
      </c>
      <c r="P4" s="3" t="s">
        <v>136</v>
      </c>
      <c r="Q4" s="3" t="s">
        <v>131</v>
      </c>
      <c r="R4" s="3" t="s">
        <v>132</v>
      </c>
      <c r="S4" s="3" t="s">
        <v>133</v>
      </c>
      <c r="T4" s="3" t="s">
        <v>137</v>
      </c>
      <c r="U4" s="3" t="s">
        <v>138</v>
      </c>
    </row>
    <row r="5" spans="1:21" x14ac:dyDescent="0.25">
      <c r="A5" t="s">
        <v>139</v>
      </c>
      <c r="B5" s="4">
        <v>5410013108009</v>
      </c>
      <c r="C5" s="4">
        <v>5410013108016</v>
      </c>
      <c r="D5">
        <v>10180001098</v>
      </c>
      <c r="E5" t="s">
        <v>11</v>
      </c>
      <c r="F5">
        <f>VLOOKUP(A5,'[1]Masterdata 2021'!$A:$M,10,0)</f>
        <v>24</v>
      </c>
      <c r="G5">
        <v>24</v>
      </c>
      <c r="H5" s="6">
        <v>10.363</v>
      </c>
      <c r="I5" s="6">
        <v>1.06</v>
      </c>
      <c r="J5" s="6">
        <v>0.23699999999999999</v>
      </c>
      <c r="K5" s="6">
        <v>0</v>
      </c>
      <c r="L5" s="6">
        <v>0</v>
      </c>
      <c r="N5" s="36" t="s">
        <v>140</v>
      </c>
      <c r="O5" s="36" t="s">
        <v>140</v>
      </c>
      <c r="P5" s="14">
        <f>+H5-L5</f>
        <v>10.363</v>
      </c>
      <c r="Q5" s="14">
        <f>+I5</f>
        <v>1.06</v>
      </c>
      <c r="R5" s="14">
        <f>VLOOKUP(D5,'ABBV per SKU 2021'!A:H,8,0)</f>
        <v>3.6999999999999998E-2</v>
      </c>
      <c r="S5" s="5">
        <v>0</v>
      </c>
      <c r="T5" s="5">
        <v>0</v>
      </c>
      <c r="U5" s="6" t="e">
        <f>VLOOKUP(F5,Producentenfee!$A$4:$B$7,2,0)*G5</f>
        <v>#N/A</v>
      </c>
    </row>
    <row r="6" spans="1:21" x14ac:dyDescent="0.25">
      <c r="A6" t="s">
        <v>139</v>
      </c>
      <c r="B6" s="4">
        <v>5410013108009</v>
      </c>
      <c r="C6" s="4">
        <v>5410013108016</v>
      </c>
      <c r="D6">
        <v>10180005084</v>
      </c>
      <c r="E6" t="s">
        <v>12</v>
      </c>
      <c r="F6">
        <f>VLOOKUP(A6,'[1]Masterdata 2021'!$A:$M,10,0)</f>
        <v>24</v>
      </c>
      <c r="G6">
        <v>24</v>
      </c>
      <c r="H6" s="6">
        <v>10.363</v>
      </c>
      <c r="I6" s="6">
        <v>1.06</v>
      </c>
      <c r="J6" s="6">
        <v>0.23699999999999999</v>
      </c>
      <c r="K6" s="6">
        <v>0</v>
      </c>
      <c r="L6" s="6">
        <v>0</v>
      </c>
      <c r="N6" s="36" t="s">
        <v>140</v>
      </c>
      <c r="O6" s="36" t="s">
        <v>140</v>
      </c>
      <c r="P6" s="14">
        <f t="shared" ref="P6:P69" si="0">+H6-L6</f>
        <v>10.363</v>
      </c>
      <c r="Q6" s="14">
        <f t="shared" ref="Q6:Q69" si="1">+I6</f>
        <v>1.06</v>
      </c>
      <c r="R6" s="14">
        <f>VLOOKUP(D6,'ABBV per SKU 2021'!A:H,8,0)</f>
        <v>3.6999999999999998E-2</v>
      </c>
      <c r="S6" s="5">
        <v>0</v>
      </c>
      <c r="T6" s="5">
        <v>0</v>
      </c>
      <c r="U6" s="6" t="e">
        <f>VLOOKUP(F6,Producentenfee!$A$4:$B$7,2,0)*G6</f>
        <v>#N/A</v>
      </c>
    </row>
    <row r="7" spans="1:21" x14ac:dyDescent="0.25">
      <c r="A7" t="s">
        <v>139</v>
      </c>
      <c r="B7" s="4">
        <v>5410013108009</v>
      </c>
      <c r="C7" s="4">
        <v>5410013108016</v>
      </c>
      <c r="D7">
        <v>10180201084</v>
      </c>
      <c r="E7" t="s">
        <v>13</v>
      </c>
      <c r="F7">
        <f>VLOOKUP(A7,'[1]Masterdata 2021'!$A:$M,10,0)</f>
        <v>24</v>
      </c>
      <c r="G7">
        <v>24</v>
      </c>
      <c r="H7" s="6">
        <v>10.363</v>
      </c>
      <c r="I7" s="6">
        <v>1.06</v>
      </c>
      <c r="J7" s="6">
        <v>0.23699999999999999</v>
      </c>
      <c r="K7" s="6">
        <v>0</v>
      </c>
      <c r="L7" s="6">
        <v>0</v>
      </c>
      <c r="N7" s="36" t="s">
        <v>140</v>
      </c>
      <c r="O7" s="36" t="s">
        <v>140</v>
      </c>
      <c r="P7" s="14">
        <f t="shared" si="0"/>
        <v>10.363</v>
      </c>
      <c r="Q7" s="14">
        <f t="shared" si="1"/>
        <v>1.06</v>
      </c>
      <c r="R7" s="14">
        <f>VLOOKUP(D7,'ABBV per SKU 2021'!A:H,8,0)</f>
        <v>3.6999999999999998E-2</v>
      </c>
      <c r="S7" s="5">
        <v>0</v>
      </c>
      <c r="T7" s="5">
        <v>0</v>
      </c>
      <c r="U7" s="6" t="e">
        <f>VLOOKUP(F7,Producentenfee!$A$4:$B$7,2,0)*G7</f>
        <v>#N/A</v>
      </c>
    </row>
    <row r="8" spans="1:21" x14ac:dyDescent="0.25">
      <c r="A8" t="s">
        <v>141</v>
      </c>
      <c r="B8" s="4">
        <v>5410013101000</v>
      </c>
      <c r="C8" s="4">
        <v>5410013101024</v>
      </c>
      <c r="D8">
        <v>10265001080</v>
      </c>
      <c r="E8" t="s">
        <v>14</v>
      </c>
      <c r="F8">
        <f>VLOOKUP(A8,'[1]Masterdata 2021'!$A:$M,10,0)</f>
        <v>6</v>
      </c>
      <c r="G8">
        <v>6</v>
      </c>
      <c r="H8" s="6">
        <v>3.0139999999999998</v>
      </c>
      <c r="I8" s="6">
        <v>0.53</v>
      </c>
      <c r="J8" s="6">
        <v>8.9999999999999993E-3</v>
      </c>
      <c r="K8" s="6">
        <v>0</v>
      </c>
      <c r="L8" s="6">
        <v>0</v>
      </c>
      <c r="N8" s="4">
        <v>5410013101000</v>
      </c>
      <c r="O8" s="4">
        <v>5410013101024</v>
      </c>
      <c r="P8" s="14">
        <f t="shared" si="0"/>
        <v>3.0139999999999998</v>
      </c>
      <c r="Q8" s="14">
        <f t="shared" si="1"/>
        <v>0.53</v>
      </c>
      <c r="R8" s="14">
        <f>VLOOKUP(D8,'ABBV per SKU 2021'!A:H,8,0)</f>
        <v>1.0999999999999999E-2</v>
      </c>
      <c r="S8" s="5">
        <v>0</v>
      </c>
      <c r="T8" s="5">
        <v>0</v>
      </c>
      <c r="U8" s="6" t="e">
        <f>VLOOKUP(F8,Producentenfee!$A$4:$B$7,2,0)*G8</f>
        <v>#N/A</v>
      </c>
    </row>
    <row r="9" spans="1:21" x14ac:dyDescent="0.25">
      <c r="A9" t="s">
        <v>142</v>
      </c>
      <c r="B9" s="4">
        <v>5410013131007</v>
      </c>
      <c r="C9" s="4">
        <v>5410013131021</v>
      </c>
      <c r="D9">
        <v>10275001040</v>
      </c>
      <c r="E9" t="s">
        <v>15</v>
      </c>
      <c r="F9">
        <f>VLOOKUP(A9,'[1]Masterdata 2021'!$A:$M,10,0)</f>
        <v>6</v>
      </c>
      <c r="G9">
        <v>6</v>
      </c>
      <c r="H9" s="6">
        <v>3.0139999999999998</v>
      </c>
      <c r="I9" s="6">
        <v>0.53</v>
      </c>
      <c r="J9" s="6">
        <v>8.9999999999999993E-3</v>
      </c>
      <c r="K9" s="6">
        <v>0</v>
      </c>
      <c r="L9" s="6">
        <v>0</v>
      </c>
      <c r="N9" s="4">
        <v>5410013131007</v>
      </c>
      <c r="O9" s="4">
        <v>5410013131021</v>
      </c>
      <c r="P9" s="14">
        <f t="shared" si="0"/>
        <v>3.0139999999999998</v>
      </c>
      <c r="Q9" s="14">
        <f t="shared" si="1"/>
        <v>0.53</v>
      </c>
      <c r="R9" s="14">
        <f>VLOOKUP(D9,'ABBV per SKU 2021'!A:H,8,0)</f>
        <v>1.0999999999999999E-2</v>
      </c>
      <c r="S9" s="5">
        <v>0</v>
      </c>
      <c r="T9" s="5">
        <v>0</v>
      </c>
      <c r="U9" s="6" t="e">
        <f>VLOOKUP(F9,Producentenfee!$A$4:$B$7,2,0)*G9</f>
        <v>#N/A</v>
      </c>
    </row>
    <row r="10" spans="1:21" x14ac:dyDescent="0.25">
      <c r="A10" t="s">
        <v>142</v>
      </c>
      <c r="B10" s="4">
        <v>5410013131007</v>
      </c>
      <c r="C10" s="4">
        <v>5410013131021</v>
      </c>
      <c r="D10">
        <v>10275001080</v>
      </c>
      <c r="E10" t="s">
        <v>15</v>
      </c>
      <c r="F10">
        <f>VLOOKUP(A10,'[1]Masterdata 2021'!$A:$M,10,0)</f>
        <v>6</v>
      </c>
      <c r="G10">
        <v>6</v>
      </c>
      <c r="H10" s="6">
        <v>3.0139999999999998</v>
      </c>
      <c r="I10" s="6">
        <v>0.53</v>
      </c>
      <c r="J10" s="6">
        <v>8.9999999999999993E-3</v>
      </c>
      <c r="K10" s="6">
        <v>0</v>
      </c>
      <c r="L10" s="6">
        <v>0</v>
      </c>
      <c r="N10" s="4">
        <v>5410013131007</v>
      </c>
      <c r="O10" s="4">
        <v>5410013131021</v>
      </c>
      <c r="P10" s="14">
        <f t="shared" si="0"/>
        <v>3.0139999999999998</v>
      </c>
      <c r="Q10" s="14">
        <f t="shared" si="1"/>
        <v>0.53</v>
      </c>
      <c r="R10" s="14">
        <f>VLOOKUP(D10,'ABBV per SKU 2021'!A:H,8,0)</f>
        <v>1.0999999999999999E-2</v>
      </c>
      <c r="S10" s="5">
        <v>0</v>
      </c>
      <c r="T10" s="5">
        <v>0</v>
      </c>
      <c r="U10" s="6" t="e">
        <f>VLOOKUP(F10,Producentenfee!$A$4:$B$7,2,0)*G10</f>
        <v>#N/A</v>
      </c>
    </row>
    <row r="11" spans="1:21" x14ac:dyDescent="0.25">
      <c r="A11" t="s">
        <v>143</v>
      </c>
      <c r="B11" s="4">
        <v>5410013111009</v>
      </c>
      <c r="C11" s="4">
        <v>5410013111023</v>
      </c>
      <c r="D11">
        <v>10285001080</v>
      </c>
      <c r="E11" t="s">
        <v>16</v>
      </c>
      <c r="F11">
        <f>VLOOKUP(A11,'[1]Masterdata 2021'!$A:$M,10,0)</f>
        <v>6</v>
      </c>
      <c r="G11">
        <v>6</v>
      </c>
      <c r="H11" s="6">
        <v>3.0139999999999998</v>
      </c>
      <c r="I11" s="6">
        <v>0.53</v>
      </c>
      <c r="J11" s="6">
        <v>8.9999999999999993E-3</v>
      </c>
      <c r="K11" s="6">
        <v>0</v>
      </c>
      <c r="L11" s="6">
        <v>0</v>
      </c>
      <c r="N11" s="4">
        <v>5410013111009</v>
      </c>
      <c r="O11" s="4">
        <v>5410013111023</v>
      </c>
      <c r="P11" s="14">
        <f t="shared" si="0"/>
        <v>3.0139999999999998</v>
      </c>
      <c r="Q11" s="14">
        <f t="shared" si="1"/>
        <v>0.53</v>
      </c>
      <c r="R11" s="14">
        <f>VLOOKUP(D11,'ABBV per SKU 2021'!A:H,8,0)</f>
        <v>1.0999999999999999E-2</v>
      </c>
      <c r="S11" s="5">
        <v>0</v>
      </c>
      <c r="T11" s="5">
        <v>0</v>
      </c>
      <c r="U11" s="6" t="e">
        <f>VLOOKUP(F11,Producentenfee!$A$4:$B$7,2,0)*G11</f>
        <v>#N/A</v>
      </c>
    </row>
    <row r="12" spans="1:21" x14ac:dyDescent="0.25">
      <c r="A12" t="s">
        <v>144</v>
      </c>
      <c r="B12" s="4">
        <v>5410013112600</v>
      </c>
      <c r="C12" s="4">
        <v>5410013112617</v>
      </c>
      <c r="D12">
        <v>10335201012</v>
      </c>
      <c r="E12" t="s">
        <v>17</v>
      </c>
      <c r="F12">
        <f>VLOOKUP(A12,'[1]Masterdata 2021'!$A:$M,10,0)</f>
        <v>24</v>
      </c>
      <c r="G12">
        <v>24</v>
      </c>
      <c r="H12" s="6">
        <v>11.69</v>
      </c>
      <c r="I12" s="6">
        <v>1.06</v>
      </c>
      <c r="J12" s="6">
        <v>0.33600000000000002</v>
      </c>
      <c r="K12" s="6">
        <v>0</v>
      </c>
      <c r="L12" s="6">
        <v>0</v>
      </c>
      <c r="N12" s="36" t="s">
        <v>140</v>
      </c>
      <c r="O12" s="36" t="s">
        <v>140</v>
      </c>
      <c r="P12" s="14">
        <f t="shared" si="0"/>
        <v>11.69</v>
      </c>
      <c r="Q12" s="14">
        <f t="shared" si="1"/>
        <v>1.06</v>
      </c>
      <c r="R12" s="14">
        <f>VLOOKUP(D12,'ABBV per SKU 2021'!A:H,8,0)</f>
        <v>3.6000000000000004E-2</v>
      </c>
      <c r="S12" s="5">
        <v>0</v>
      </c>
      <c r="T12" s="5">
        <v>0</v>
      </c>
      <c r="U12" s="6" t="e">
        <f>VLOOKUP(F12,Producentenfee!$A$4:$B$7,2,0)*G12</f>
        <v>#N/A</v>
      </c>
    </row>
    <row r="13" spans="1:21" x14ac:dyDescent="0.25">
      <c r="A13" t="s">
        <v>144</v>
      </c>
      <c r="B13" s="4">
        <v>5410013112600</v>
      </c>
      <c r="C13" s="4">
        <v>5410013112617</v>
      </c>
      <c r="D13">
        <v>10335201036</v>
      </c>
      <c r="E13" t="s">
        <v>17</v>
      </c>
      <c r="F13">
        <f>VLOOKUP(A13,'[1]Masterdata 2021'!$A:$M,10,0)</f>
        <v>24</v>
      </c>
      <c r="G13">
        <v>24</v>
      </c>
      <c r="H13" s="6">
        <v>11.69</v>
      </c>
      <c r="I13" s="6">
        <v>1.06</v>
      </c>
      <c r="J13" s="6">
        <v>0.33600000000000002</v>
      </c>
      <c r="K13" s="6">
        <v>0</v>
      </c>
      <c r="L13" s="6">
        <v>0</v>
      </c>
      <c r="N13" s="36" t="s">
        <v>140</v>
      </c>
      <c r="O13" s="36" t="s">
        <v>140</v>
      </c>
      <c r="P13" s="14">
        <f t="shared" si="0"/>
        <v>11.69</v>
      </c>
      <c r="Q13" s="14">
        <f t="shared" si="1"/>
        <v>1.06</v>
      </c>
      <c r="R13" s="14">
        <f>VLOOKUP(D13,'ABBV per SKU 2021'!A:H,8,0)</f>
        <v>3.6000000000000004E-2</v>
      </c>
      <c r="S13" s="5">
        <v>0</v>
      </c>
      <c r="T13" s="5">
        <v>0</v>
      </c>
      <c r="U13" s="6" t="e">
        <f>VLOOKUP(F13,Producentenfee!$A$4:$B$7,2,0)*G13</f>
        <v>#N/A</v>
      </c>
    </row>
    <row r="14" spans="1:21" x14ac:dyDescent="0.25">
      <c r="A14" t="s">
        <v>144</v>
      </c>
      <c r="B14" s="4">
        <v>5410013112600</v>
      </c>
      <c r="C14" s="4">
        <v>5410013112617</v>
      </c>
      <c r="D14">
        <v>10335201084</v>
      </c>
      <c r="E14" t="s">
        <v>17</v>
      </c>
      <c r="F14">
        <f>VLOOKUP(A14,'[1]Masterdata 2021'!$A:$M,10,0)</f>
        <v>24</v>
      </c>
      <c r="G14">
        <v>24</v>
      </c>
      <c r="H14" s="6">
        <v>11.69</v>
      </c>
      <c r="I14" s="6">
        <v>1.06</v>
      </c>
      <c r="J14" s="6">
        <v>0.33600000000000002</v>
      </c>
      <c r="K14" s="6">
        <v>0</v>
      </c>
      <c r="L14" s="6">
        <v>0</v>
      </c>
      <c r="N14" s="36" t="s">
        <v>140</v>
      </c>
      <c r="O14" s="36" t="s">
        <v>140</v>
      </c>
      <c r="P14" s="14">
        <f t="shared" si="0"/>
        <v>11.69</v>
      </c>
      <c r="Q14" s="14">
        <f t="shared" si="1"/>
        <v>1.06</v>
      </c>
      <c r="R14" s="14">
        <f>VLOOKUP(D14,'ABBV per SKU 2021'!A:H,8,0)</f>
        <v>3.6000000000000004E-2</v>
      </c>
      <c r="S14" s="5">
        <v>0</v>
      </c>
      <c r="T14" s="5">
        <v>0</v>
      </c>
      <c r="U14" s="6" t="e">
        <f>VLOOKUP(F14,Producentenfee!$A$4:$B$7,2,0)*G14</f>
        <v>#N/A</v>
      </c>
    </row>
    <row r="15" spans="1:21" x14ac:dyDescent="0.25">
      <c r="A15" t="s">
        <v>145</v>
      </c>
      <c r="B15" s="4">
        <v>5410013132509</v>
      </c>
      <c r="C15" s="4">
        <v>5410013132516</v>
      </c>
      <c r="D15">
        <v>10365201012</v>
      </c>
      <c r="E15" t="s">
        <v>18</v>
      </c>
      <c r="F15">
        <f>VLOOKUP(A15,'[1]Masterdata 2021'!$A:$M,10,0)</f>
        <v>24</v>
      </c>
      <c r="G15">
        <v>24</v>
      </c>
      <c r="H15" s="6">
        <v>11.69</v>
      </c>
      <c r="I15" s="6">
        <v>1.06</v>
      </c>
      <c r="J15" s="6">
        <v>0.33500000000000002</v>
      </c>
      <c r="K15" s="6">
        <v>0</v>
      </c>
      <c r="L15" s="6">
        <v>0</v>
      </c>
      <c r="N15" s="36" t="s">
        <v>140</v>
      </c>
      <c r="O15" s="36" t="s">
        <v>140</v>
      </c>
      <c r="P15" s="14">
        <f t="shared" si="0"/>
        <v>11.69</v>
      </c>
      <c r="Q15" s="14">
        <f t="shared" si="1"/>
        <v>1.06</v>
      </c>
      <c r="R15" s="14">
        <f>VLOOKUP(D15,'ABBV per SKU 2021'!A:H,8,0)</f>
        <v>3.6000000000000004E-2</v>
      </c>
      <c r="S15" s="5">
        <v>0</v>
      </c>
      <c r="T15" s="5">
        <v>0</v>
      </c>
      <c r="U15" s="6" t="e">
        <f>VLOOKUP(F15,Producentenfee!$A$4:$B$7,2,0)*G15</f>
        <v>#N/A</v>
      </c>
    </row>
    <row r="16" spans="1:21" x14ac:dyDescent="0.25">
      <c r="A16" t="s">
        <v>145</v>
      </c>
      <c r="B16" s="4">
        <v>5410013132509</v>
      </c>
      <c r="C16" s="4">
        <v>5410013132516</v>
      </c>
      <c r="D16">
        <v>10365201036</v>
      </c>
      <c r="E16" t="s">
        <v>18</v>
      </c>
      <c r="F16">
        <f>VLOOKUP(A16,'[1]Masterdata 2021'!$A:$M,10,0)</f>
        <v>24</v>
      </c>
      <c r="G16">
        <v>24</v>
      </c>
      <c r="H16" s="6">
        <v>11.69</v>
      </c>
      <c r="I16" s="6">
        <v>1.06</v>
      </c>
      <c r="J16" s="6">
        <v>0.33500000000000002</v>
      </c>
      <c r="K16" s="6">
        <v>0</v>
      </c>
      <c r="L16" s="6">
        <v>0</v>
      </c>
      <c r="N16" s="36" t="s">
        <v>140</v>
      </c>
      <c r="O16" s="36" t="s">
        <v>140</v>
      </c>
      <c r="P16" s="14">
        <f t="shared" si="0"/>
        <v>11.69</v>
      </c>
      <c r="Q16" s="14">
        <f t="shared" si="1"/>
        <v>1.06</v>
      </c>
      <c r="R16" s="14">
        <f>VLOOKUP(D16,'ABBV per SKU 2021'!A:H,8,0)</f>
        <v>3.6000000000000004E-2</v>
      </c>
      <c r="S16" s="5">
        <v>0</v>
      </c>
      <c r="T16" s="5">
        <v>0</v>
      </c>
      <c r="U16" s="6" t="e">
        <f>VLOOKUP(F16,Producentenfee!$A$4:$B$7,2,0)*G16</f>
        <v>#N/A</v>
      </c>
    </row>
    <row r="17" spans="1:21" x14ac:dyDescent="0.25">
      <c r="A17" t="s">
        <v>145</v>
      </c>
      <c r="B17" s="4">
        <v>5410013132509</v>
      </c>
      <c r="C17" s="4">
        <v>5410013132516</v>
      </c>
      <c r="D17">
        <v>10365201084</v>
      </c>
      <c r="E17" t="s">
        <v>18</v>
      </c>
      <c r="F17">
        <f>VLOOKUP(A17,'[1]Masterdata 2021'!$A:$M,10,0)</f>
        <v>24</v>
      </c>
      <c r="G17">
        <v>24</v>
      </c>
      <c r="H17" s="6">
        <v>11.69</v>
      </c>
      <c r="I17" s="6">
        <v>1.06</v>
      </c>
      <c r="J17" s="6">
        <v>0.33500000000000002</v>
      </c>
      <c r="K17" s="6">
        <v>0</v>
      </c>
      <c r="L17" s="6">
        <v>0</v>
      </c>
      <c r="N17" s="36" t="s">
        <v>140</v>
      </c>
      <c r="O17" s="36" t="s">
        <v>140</v>
      </c>
      <c r="P17" s="14">
        <f t="shared" si="0"/>
        <v>11.69</v>
      </c>
      <c r="Q17" s="14">
        <f t="shared" si="1"/>
        <v>1.06</v>
      </c>
      <c r="R17" s="14">
        <f>VLOOKUP(D17,'ABBV per SKU 2021'!A:H,8,0)</f>
        <v>3.6000000000000004E-2</v>
      </c>
      <c r="S17" s="5">
        <v>0</v>
      </c>
      <c r="T17" s="5">
        <v>0</v>
      </c>
      <c r="U17" s="6" t="e">
        <f>VLOOKUP(F17,Producentenfee!$A$4:$B$7,2,0)*G17</f>
        <v>#N/A</v>
      </c>
    </row>
    <row r="18" spans="1:21" x14ac:dyDescent="0.25">
      <c r="A18" t="s">
        <v>146</v>
      </c>
      <c r="B18" s="4">
        <v>5410013112624</v>
      </c>
      <c r="C18" s="4">
        <v>5410013112631</v>
      </c>
      <c r="D18">
        <v>10386501084</v>
      </c>
      <c r="E18" t="s">
        <v>19</v>
      </c>
      <c r="F18">
        <f>VLOOKUP(A18,'[1]Masterdata 2021'!$A:$M,10,0)</f>
        <v>4</v>
      </c>
      <c r="G18">
        <v>24</v>
      </c>
      <c r="H18" s="6">
        <v>11.69</v>
      </c>
      <c r="I18" s="6">
        <v>1.06</v>
      </c>
      <c r="J18" s="6">
        <v>0.35</v>
      </c>
      <c r="K18" s="6">
        <v>0</v>
      </c>
      <c r="L18" s="6">
        <v>0</v>
      </c>
      <c r="N18" s="36" t="s">
        <v>140</v>
      </c>
      <c r="O18" s="36" t="s">
        <v>140</v>
      </c>
      <c r="P18" s="14">
        <f t="shared" si="0"/>
        <v>11.69</v>
      </c>
      <c r="Q18" s="14">
        <f t="shared" si="1"/>
        <v>1.06</v>
      </c>
      <c r="R18" s="14">
        <f>VLOOKUP(D18,'ABBV per SKU 2021'!A:H,8,0)</f>
        <v>5.1000000000000004E-2</v>
      </c>
      <c r="S18" s="5">
        <v>0</v>
      </c>
      <c r="T18" s="5">
        <v>0</v>
      </c>
      <c r="U18" s="6" t="e">
        <f>VLOOKUP(F18,Producentenfee!$A$4:$B$7,2,0)*G18</f>
        <v>#N/A</v>
      </c>
    </row>
    <row r="19" spans="1:21" x14ac:dyDescent="0.25">
      <c r="A19" t="s">
        <v>147</v>
      </c>
      <c r="B19" s="4">
        <v>5410013132530</v>
      </c>
      <c r="C19" s="4">
        <v>5410013132547</v>
      </c>
      <c r="D19">
        <v>10395201084</v>
      </c>
      <c r="E19" t="s">
        <v>20</v>
      </c>
      <c r="F19">
        <f>VLOOKUP(A19,'[1]Masterdata 2021'!$A:$M,10,0)</f>
        <v>4</v>
      </c>
      <c r="G19">
        <v>24</v>
      </c>
      <c r="H19" s="6">
        <v>11.69</v>
      </c>
      <c r="I19" s="6">
        <v>1.06</v>
      </c>
      <c r="J19" s="6">
        <v>0.35</v>
      </c>
      <c r="K19" s="6">
        <v>0</v>
      </c>
      <c r="L19" s="6">
        <v>0</v>
      </c>
      <c r="N19" s="36" t="s">
        <v>140</v>
      </c>
      <c r="O19" s="36" t="s">
        <v>140</v>
      </c>
      <c r="P19" s="14">
        <f t="shared" si="0"/>
        <v>11.69</v>
      </c>
      <c r="Q19" s="14">
        <f t="shared" si="1"/>
        <v>1.06</v>
      </c>
      <c r="R19" s="14">
        <f>VLOOKUP(D19,'ABBV per SKU 2021'!A:H,8,0)</f>
        <v>5.1000000000000004E-2</v>
      </c>
      <c r="S19" s="5">
        <v>0</v>
      </c>
      <c r="T19" s="5">
        <v>0</v>
      </c>
      <c r="U19" s="6" t="e">
        <f>VLOOKUP(F19,Producentenfee!$A$4:$B$7,2,0)*G19</f>
        <v>#N/A</v>
      </c>
    </row>
    <row r="20" spans="1:21" x14ac:dyDescent="0.25">
      <c r="A20" t="s">
        <v>148</v>
      </c>
      <c r="B20" s="4">
        <v>5410013102502</v>
      </c>
      <c r="C20" s="4">
        <v>5410013102731</v>
      </c>
      <c r="D20">
        <v>10490401056</v>
      </c>
      <c r="E20" t="s">
        <v>21</v>
      </c>
      <c r="F20">
        <f>VLOOKUP(A20,'[1]Masterdata 2021'!$A:$M,10,0)</f>
        <v>24</v>
      </c>
      <c r="G20">
        <v>24</v>
      </c>
      <c r="H20" s="6">
        <v>7.8490000000000002</v>
      </c>
      <c r="I20" s="6">
        <v>0.69899999999999995</v>
      </c>
      <c r="J20" s="6">
        <v>0.218</v>
      </c>
      <c r="K20" s="6">
        <v>0</v>
      </c>
      <c r="L20" s="6">
        <v>0</v>
      </c>
      <c r="N20" s="36" t="s">
        <v>140</v>
      </c>
      <c r="O20" s="36" t="s">
        <v>140</v>
      </c>
      <c r="P20" s="14">
        <f t="shared" si="0"/>
        <v>7.8490000000000002</v>
      </c>
      <c r="Q20" s="14">
        <f t="shared" si="1"/>
        <v>0.69899999999999995</v>
      </c>
      <c r="R20" s="14">
        <f>VLOOKUP(D20,'ABBV per SKU 2021'!A:H,8,0)</f>
        <v>3.1E-2</v>
      </c>
      <c r="S20" s="5">
        <v>0</v>
      </c>
      <c r="T20" s="5">
        <v>0</v>
      </c>
      <c r="U20" s="6" t="e">
        <f>VLOOKUP(F20,Producentenfee!$A$4:$B$7,2,0)*G20</f>
        <v>#N/A</v>
      </c>
    </row>
    <row r="21" spans="1:21" x14ac:dyDescent="0.25">
      <c r="A21" t="s">
        <v>148</v>
      </c>
      <c r="B21" s="4">
        <v>5410013102502</v>
      </c>
      <c r="C21" s="4">
        <v>5410013102731</v>
      </c>
      <c r="D21">
        <v>10490401126</v>
      </c>
      <c r="E21" t="s">
        <v>21</v>
      </c>
      <c r="F21">
        <f>VLOOKUP(A21,'[1]Masterdata 2021'!$A:$M,10,0)</f>
        <v>24</v>
      </c>
      <c r="G21">
        <v>24</v>
      </c>
      <c r="H21" s="6">
        <v>7.8490000000000002</v>
      </c>
      <c r="I21" s="6">
        <v>0.69899999999999995</v>
      </c>
      <c r="J21" s="6">
        <v>0.218</v>
      </c>
      <c r="K21" s="6">
        <v>0</v>
      </c>
      <c r="L21" s="6">
        <v>0</v>
      </c>
      <c r="N21" s="36" t="s">
        <v>140</v>
      </c>
      <c r="O21" s="36" t="s">
        <v>140</v>
      </c>
      <c r="P21" s="14">
        <f t="shared" si="0"/>
        <v>7.8490000000000002</v>
      </c>
      <c r="Q21" s="14">
        <f t="shared" si="1"/>
        <v>0.69899999999999995</v>
      </c>
      <c r="R21" s="14">
        <f>VLOOKUP(D21,'ABBV per SKU 2021'!A:H,8,0)</f>
        <v>3.1E-2</v>
      </c>
      <c r="S21" s="5">
        <v>0</v>
      </c>
      <c r="T21" s="5">
        <v>0</v>
      </c>
      <c r="U21" s="6" t="e">
        <f>VLOOKUP(F21,Producentenfee!$A$4:$B$7,2,0)*G21</f>
        <v>#N/A</v>
      </c>
    </row>
    <row r="22" spans="1:21" s="16" customFormat="1" x14ac:dyDescent="0.25">
      <c r="A22" s="16" t="s">
        <v>149</v>
      </c>
      <c r="B22" s="17">
        <v>5410013110002</v>
      </c>
      <c r="C22" s="17">
        <v>5410013110026</v>
      </c>
      <c r="D22" s="16">
        <v>10946701112</v>
      </c>
      <c r="E22" s="16" t="s">
        <v>22</v>
      </c>
      <c r="F22" s="16">
        <f>VLOOKUP(A22,'[1]Masterdata 2021'!$A:$M,10,0)</f>
        <v>6</v>
      </c>
      <c r="G22" s="16">
        <v>6</v>
      </c>
      <c r="H22" s="18">
        <v>5.6210000000000004</v>
      </c>
      <c r="I22" s="18">
        <v>0.79500000000000004</v>
      </c>
      <c r="J22" s="18">
        <v>0.14599999999999999</v>
      </c>
      <c r="K22" s="18">
        <v>0</v>
      </c>
      <c r="L22" s="18">
        <v>0</v>
      </c>
      <c r="M22" s="19"/>
      <c r="N22" s="17">
        <v>5410013110002</v>
      </c>
      <c r="O22" s="17">
        <v>5410013110026</v>
      </c>
      <c r="P22" s="20">
        <f t="shared" si="0"/>
        <v>5.6210000000000004</v>
      </c>
      <c r="Q22" s="20">
        <f t="shared" si="1"/>
        <v>0.79500000000000004</v>
      </c>
      <c r="R22" s="20">
        <f>VLOOKUP(D22,'ABBV per SKU 2021'!A:H,8,0)</f>
        <v>0.16400000000000001</v>
      </c>
      <c r="S22" s="21">
        <v>0</v>
      </c>
      <c r="T22" s="21">
        <v>0</v>
      </c>
      <c r="U22" s="18">
        <v>0</v>
      </c>
    </row>
    <row r="23" spans="1:21" s="16" customFormat="1" x14ac:dyDescent="0.25">
      <c r="A23" s="16" t="s">
        <v>150</v>
      </c>
      <c r="B23" s="17">
        <v>5410013100003</v>
      </c>
      <c r="C23" s="17">
        <v>5410013100027</v>
      </c>
      <c r="D23" s="16">
        <v>10987701112</v>
      </c>
      <c r="E23" s="16" t="s">
        <v>23</v>
      </c>
      <c r="F23" s="16">
        <f>VLOOKUP(A23,'[1]Masterdata 2021'!$A:$M,10,0)</f>
        <v>6</v>
      </c>
      <c r="G23" s="16">
        <v>6</v>
      </c>
      <c r="H23" s="18">
        <v>4.6520000000000001</v>
      </c>
      <c r="I23" s="18">
        <v>0.79500000000000004</v>
      </c>
      <c r="J23" s="18">
        <v>0.11800000000000001</v>
      </c>
      <c r="K23" s="18">
        <v>0</v>
      </c>
      <c r="L23" s="18">
        <v>0</v>
      </c>
      <c r="M23" s="19"/>
      <c r="N23" s="17">
        <v>5410013100003</v>
      </c>
      <c r="O23" s="17">
        <v>5410013100027</v>
      </c>
      <c r="P23" s="20">
        <f t="shared" si="0"/>
        <v>4.6520000000000001</v>
      </c>
      <c r="Q23" s="20">
        <f t="shared" si="1"/>
        <v>0.79500000000000004</v>
      </c>
      <c r="R23" s="20">
        <f>VLOOKUP(D23,'ABBV per SKU 2021'!A:H,8,0)</f>
        <v>0.13300000000000001</v>
      </c>
      <c r="S23" s="21">
        <v>0</v>
      </c>
      <c r="T23" s="21">
        <v>0</v>
      </c>
      <c r="U23" s="18">
        <v>0</v>
      </c>
    </row>
    <row r="24" spans="1:21" x14ac:dyDescent="0.25">
      <c r="A24" t="s">
        <v>151</v>
      </c>
      <c r="B24" s="4">
        <v>5410013108030</v>
      </c>
      <c r="C24" s="4">
        <v>5410013108023</v>
      </c>
      <c r="D24">
        <v>11026301084</v>
      </c>
      <c r="E24" t="s">
        <v>24</v>
      </c>
      <c r="F24">
        <f>VLOOKUP(A24,'[1]Masterdata 2021'!$A:$M,10,0)</f>
        <v>4</v>
      </c>
      <c r="G24">
        <v>24</v>
      </c>
      <c r="H24" s="6">
        <v>10.363</v>
      </c>
      <c r="I24" s="6">
        <v>1.06</v>
      </c>
      <c r="J24" s="6">
        <v>0.24199999999999999</v>
      </c>
      <c r="K24" s="6">
        <v>0</v>
      </c>
      <c r="L24" s="6">
        <v>0</v>
      </c>
      <c r="N24" s="36" t="s">
        <v>140</v>
      </c>
      <c r="O24" s="36" t="s">
        <v>140</v>
      </c>
      <c r="P24" s="14">
        <f t="shared" si="0"/>
        <v>10.363</v>
      </c>
      <c r="Q24" s="14">
        <f t="shared" si="1"/>
        <v>1.06</v>
      </c>
      <c r="R24" s="14">
        <f>VLOOKUP(D24,'ABBV per SKU 2021'!A:H,8,0)</f>
        <v>4.2000000000000003E-2</v>
      </c>
      <c r="S24" s="5">
        <v>0</v>
      </c>
      <c r="T24" s="5">
        <v>0</v>
      </c>
      <c r="U24" s="6" t="e">
        <f>VLOOKUP(F24,Producentenfee!$A$4:$B$7,2,0)*G24</f>
        <v>#N/A</v>
      </c>
    </row>
    <row r="25" spans="1:21" x14ac:dyDescent="0.25">
      <c r="A25" t="s">
        <v>152</v>
      </c>
      <c r="B25" s="4">
        <v>5410013104506</v>
      </c>
      <c r="C25" s="4">
        <v>5410013104513</v>
      </c>
      <c r="D25">
        <v>11320001084</v>
      </c>
      <c r="E25" t="s">
        <v>25</v>
      </c>
      <c r="F25">
        <f>VLOOKUP(A25,'[1]Masterdata 2021'!$A:$M,10,0)</f>
        <v>24</v>
      </c>
      <c r="G25">
        <v>24</v>
      </c>
      <c r="H25" s="6">
        <v>11.358000000000001</v>
      </c>
      <c r="I25" s="6">
        <v>1.06</v>
      </c>
      <c r="J25" s="6">
        <v>0.26</v>
      </c>
      <c r="K25" s="6">
        <v>0</v>
      </c>
      <c r="L25" s="6">
        <v>0</v>
      </c>
      <c r="N25" s="36" t="s">
        <v>140</v>
      </c>
      <c r="O25" s="36" t="s">
        <v>140</v>
      </c>
      <c r="P25" s="14">
        <f t="shared" si="0"/>
        <v>11.358000000000001</v>
      </c>
      <c r="Q25" s="14">
        <f t="shared" si="1"/>
        <v>1.06</v>
      </c>
      <c r="R25" s="14">
        <f>VLOOKUP(D25,'ABBV per SKU 2021'!A:H,8,0)</f>
        <v>3.9E-2</v>
      </c>
      <c r="S25" s="5">
        <v>0</v>
      </c>
      <c r="T25" s="5">
        <v>0</v>
      </c>
      <c r="U25" s="6" t="e">
        <f>VLOOKUP(F25,Producentenfee!$A$4:$B$7,2,0)*G25</f>
        <v>#N/A</v>
      </c>
    </row>
    <row r="26" spans="1:21" x14ac:dyDescent="0.25">
      <c r="A26" t="s">
        <v>153</v>
      </c>
      <c r="B26" s="4">
        <v>5410013102007</v>
      </c>
      <c r="C26" s="4">
        <v>5410013102120</v>
      </c>
      <c r="D26">
        <v>11635001030</v>
      </c>
      <c r="E26" t="s">
        <v>26</v>
      </c>
      <c r="F26">
        <f>VLOOKUP(A26,'[1]Masterdata 2021'!$A:$M,10,0)</f>
        <v>18</v>
      </c>
      <c r="G26">
        <v>18</v>
      </c>
      <c r="H26" s="6">
        <v>9.2629999999999999</v>
      </c>
      <c r="I26" s="6">
        <v>0.79500000000000004</v>
      </c>
      <c r="J26" s="6">
        <v>1.6E-2</v>
      </c>
      <c r="K26" s="6">
        <v>0</v>
      </c>
      <c r="L26" s="6">
        <v>0</v>
      </c>
      <c r="N26" s="4">
        <v>5410013102007</v>
      </c>
      <c r="O26" s="4">
        <v>5410013102120</v>
      </c>
      <c r="P26" s="14">
        <f t="shared" si="0"/>
        <v>9.2629999999999999</v>
      </c>
      <c r="Q26" s="14">
        <f t="shared" si="1"/>
        <v>0.79500000000000004</v>
      </c>
      <c r="R26" s="14">
        <f>VLOOKUP(D26,'ABBV per SKU 2021'!A:H,8,0)</f>
        <v>2.5999999999999999E-2</v>
      </c>
      <c r="S26" s="5">
        <v>0</v>
      </c>
      <c r="T26" s="5">
        <v>0</v>
      </c>
      <c r="U26" s="6" t="e">
        <f>VLOOKUP(F26,Producentenfee!$A$4:$B$7,2,0)*G26</f>
        <v>#N/A</v>
      </c>
    </row>
    <row r="27" spans="1:21" x14ac:dyDescent="0.25">
      <c r="A27" t="s">
        <v>153</v>
      </c>
      <c r="B27" s="4">
        <v>5410013102007</v>
      </c>
      <c r="C27" s="4">
        <v>5410013102120</v>
      </c>
      <c r="D27">
        <v>11635001060</v>
      </c>
      <c r="E27" t="s">
        <v>26</v>
      </c>
      <c r="F27">
        <f>VLOOKUP(A27,'[1]Masterdata 2021'!$A:$M,10,0)</f>
        <v>18</v>
      </c>
      <c r="G27">
        <v>18</v>
      </c>
      <c r="H27" s="6">
        <v>9.2629999999999999</v>
      </c>
      <c r="I27" s="6">
        <v>0.79500000000000004</v>
      </c>
      <c r="J27" s="6">
        <v>1.6E-2</v>
      </c>
      <c r="K27" s="6">
        <v>0</v>
      </c>
      <c r="L27" s="6">
        <v>0</v>
      </c>
      <c r="N27" s="4">
        <v>5410013102007</v>
      </c>
      <c r="O27" s="4">
        <v>5410013102120</v>
      </c>
      <c r="P27" s="14">
        <f t="shared" si="0"/>
        <v>9.2629999999999999</v>
      </c>
      <c r="Q27" s="14">
        <f t="shared" si="1"/>
        <v>0.79500000000000004</v>
      </c>
      <c r="R27" s="14">
        <f>VLOOKUP(D27,'ABBV per SKU 2021'!A:H,8,0)</f>
        <v>2.5999999999999999E-2</v>
      </c>
      <c r="S27" s="5">
        <v>0</v>
      </c>
      <c r="T27" s="5">
        <v>0</v>
      </c>
      <c r="U27" s="6" t="e">
        <f>VLOOKUP(F27,Producentenfee!$A$4:$B$7,2,0)*G27</f>
        <v>#N/A</v>
      </c>
    </row>
    <row r="28" spans="1:21" x14ac:dyDescent="0.25">
      <c r="A28" t="s">
        <v>154</v>
      </c>
      <c r="B28" s="4">
        <v>5410013112006</v>
      </c>
      <c r="C28" s="4">
        <v>5410013112082</v>
      </c>
      <c r="D28">
        <v>11645001030</v>
      </c>
      <c r="E28" t="s">
        <v>27</v>
      </c>
      <c r="F28">
        <f>VLOOKUP(A28,'[1]Masterdata 2021'!$A:$M,10,0)</f>
        <v>18</v>
      </c>
      <c r="G28">
        <v>18</v>
      </c>
      <c r="H28" s="6">
        <v>9.2629999999999999</v>
      </c>
      <c r="I28" s="6">
        <v>0.79500000000000004</v>
      </c>
      <c r="J28" s="6">
        <v>1.6E-2</v>
      </c>
      <c r="K28" s="6">
        <v>0</v>
      </c>
      <c r="L28" s="6">
        <v>0</v>
      </c>
      <c r="N28" s="4">
        <v>5410013112006</v>
      </c>
      <c r="O28" s="4">
        <v>5410013112082</v>
      </c>
      <c r="P28" s="14">
        <f t="shared" si="0"/>
        <v>9.2629999999999999</v>
      </c>
      <c r="Q28" s="14">
        <f t="shared" si="1"/>
        <v>0.79500000000000004</v>
      </c>
      <c r="R28" s="14">
        <f>VLOOKUP(D28,'ABBV per SKU 2021'!A:H,8,0)</f>
        <v>2.5999999999999999E-2</v>
      </c>
      <c r="S28" s="5">
        <v>0</v>
      </c>
      <c r="T28" s="5">
        <v>0</v>
      </c>
      <c r="U28" s="6" t="e">
        <f>VLOOKUP(F28,Producentenfee!$A$4:$B$7,2,0)*G28</f>
        <v>#N/A</v>
      </c>
    </row>
    <row r="29" spans="1:21" x14ac:dyDescent="0.25">
      <c r="A29" t="s">
        <v>154</v>
      </c>
      <c r="B29" s="4">
        <v>5410013112006</v>
      </c>
      <c r="C29" s="4">
        <v>5410013112082</v>
      </c>
      <c r="D29">
        <v>11645001060</v>
      </c>
      <c r="E29" t="s">
        <v>27</v>
      </c>
      <c r="F29">
        <f>VLOOKUP(A29,'[1]Masterdata 2021'!$A:$M,10,0)</f>
        <v>18</v>
      </c>
      <c r="G29">
        <v>18</v>
      </c>
      <c r="H29" s="6">
        <v>9.2629999999999999</v>
      </c>
      <c r="I29" s="6">
        <v>0.79500000000000004</v>
      </c>
      <c r="J29" s="6">
        <v>1.6E-2</v>
      </c>
      <c r="K29" s="6">
        <v>0</v>
      </c>
      <c r="L29" s="6">
        <v>0</v>
      </c>
      <c r="N29" s="4">
        <v>5410013112006</v>
      </c>
      <c r="O29" s="4">
        <v>5410013112082</v>
      </c>
      <c r="P29" s="14">
        <f t="shared" si="0"/>
        <v>9.2629999999999999</v>
      </c>
      <c r="Q29" s="14">
        <f t="shared" si="1"/>
        <v>0.79500000000000004</v>
      </c>
      <c r="R29" s="14">
        <f>VLOOKUP(D29,'ABBV per SKU 2021'!A:H,8,0)</f>
        <v>2.5999999999999999E-2</v>
      </c>
      <c r="S29" s="5">
        <v>0</v>
      </c>
      <c r="T29" s="5">
        <v>0</v>
      </c>
      <c r="U29" s="6" t="e">
        <f>VLOOKUP(F29,Producentenfee!$A$4:$B$7,2,0)*G29</f>
        <v>#N/A</v>
      </c>
    </row>
    <row r="30" spans="1:21" x14ac:dyDescent="0.25">
      <c r="A30" t="s">
        <v>155</v>
      </c>
      <c r="B30" s="4">
        <v>5410013132004</v>
      </c>
      <c r="C30" s="4">
        <v>5410013132073</v>
      </c>
      <c r="D30">
        <v>11655001030</v>
      </c>
      <c r="E30" t="s">
        <v>28</v>
      </c>
      <c r="F30">
        <f>VLOOKUP(A30,'[1]Masterdata 2021'!$A:$M,10,0)</f>
        <v>18</v>
      </c>
      <c r="G30">
        <v>18</v>
      </c>
      <c r="H30" s="6">
        <v>9.2629999999999999</v>
      </c>
      <c r="I30" s="6">
        <v>0.79500000000000004</v>
      </c>
      <c r="J30" s="6">
        <v>1.6E-2</v>
      </c>
      <c r="K30" s="6">
        <v>0</v>
      </c>
      <c r="L30" s="6">
        <v>0</v>
      </c>
      <c r="N30" s="4">
        <v>5410013132004</v>
      </c>
      <c r="O30" s="4">
        <v>5410013132073</v>
      </c>
      <c r="P30" s="14">
        <f t="shared" si="0"/>
        <v>9.2629999999999999</v>
      </c>
      <c r="Q30" s="14">
        <f t="shared" si="1"/>
        <v>0.79500000000000004</v>
      </c>
      <c r="R30" s="14">
        <f>VLOOKUP(D30,'ABBV per SKU 2021'!A:H,8,0)</f>
        <v>2.5999999999999999E-2</v>
      </c>
      <c r="S30" s="5">
        <v>0</v>
      </c>
      <c r="T30" s="5">
        <v>0</v>
      </c>
      <c r="U30" s="6" t="e">
        <f>VLOOKUP(F30,Producentenfee!$A$4:$B$7,2,0)*G30</f>
        <v>#N/A</v>
      </c>
    </row>
    <row r="31" spans="1:21" x14ac:dyDescent="0.25">
      <c r="A31" t="s">
        <v>155</v>
      </c>
      <c r="B31" s="4">
        <v>5410013132004</v>
      </c>
      <c r="C31" s="4">
        <v>5410013132073</v>
      </c>
      <c r="D31">
        <v>11655001060</v>
      </c>
      <c r="E31" t="s">
        <v>28</v>
      </c>
      <c r="F31">
        <f>VLOOKUP(A31,'[1]Masterdata 2021'!$A:$M,10,0)</f>
        <v>18</v>
      </c>
      <c r="G31">
        <v>18</v>
      </c>
      <c r="H31" s="6">
        <v>9.2629999999999999</v>
      </c>
      <c r="I31" s="6">
        <v>0.79500000000000004</v>
      </c>
      <c r="J31" s="6">
        <v>1.6E-2</v>
      </c>
      <c r="K31" s="6">
        <v>0</v>
      </c>
      <c r="L31" s="6">
        <v>0</v>
      </c>
      <c r="N31" s="4">
        <v>5410013132004</v>
      </c>
      <c r="O31" s="4">
        <v>5410013132073</v>
      </c>
      <c r="P31" s="14">
        <f t="shared" si="0"/>
        <v>9.2629999999999999</v>
      </c>
      <c r="Q31" s="14">
        <f t="shared" si="1"/>
        <v>0.79500000000000004</v>
      </c>
      <c r="R31" s="14">
        <f>VLOOKUP(D31,'ABBV per SKU 2021'!A:H,8,0)</f>
        <v>2.5999999999999999E-2</v>
      </c>
      <c r="S31" s="5">
        <v>0</v>
      </c>
      <c r="T31" s="5">
        <v>0</v>
      </c>
      <c r="U31" s="6" t="e">
        <f>VLOOKUP(F31,Producentenfee!$A$4:$B$7,2,0)*G31</f>
        <v>#N/A</v>
      </c>
    </row>
    <row r="32" spans="1:21" x14ac:dyDescent="0.25">
      <c r="A32" t="s">
        <v>156</v>
      </c>
      <c r="B32" s="4">
        <v>5410013117001</v>
      </c>
      <c r="C32" s="4">
        <v>5410013117018</v>
      </c>
      <c r="D32">
        <v>11885401045</v>
      </c>
      <c r="E32" t="s">
        <v>29</v>
      </c>
      <c r="F32">
        <f>VLOOKUP(A32,'[1]Masterdata 2021'!$A:$M,10,0)</f>
        <v>12</v>
      </c>
      <c r="G32">
        <v>12</v>
      </c>
      <c r="H32" s="6">
        <v>7.0819999999999999</v>
      </c>
      <c r="I32" s="6">
        <v>0.79500000000000004</v>
      </c>
      <c r="J32" s="6">
        <v>0.192</v>
      </c>
      <c r="K32" s="6">
        <v>0</v>
      </c>
      <c r="L32" s="6">
        <v>0</v>
      </c>
      <c r="N32" s="36" t="s">
        <v>140</v>
      </c>
      <c r="O32" s="36" t="s">
        <v>140</v>
      </c>
      <c r="P32" s="14">
        <f t="shared" si="0"/>
        <v>7.0819999999999999</v>
      </c>
      <c r="Q32" s="14">
        <f t="shared" si="1"/>
        <v>0.79500000000000004</v>
      </c>
      <c r="R32" s="14">
        <f>VLOOKUP(D32,'ABBV per SKU 2021'!A:H,8,0)</f>
        <v>3.2000000000000001E-2</v>
      </c>
      <c r="S32" s="5">
        <v>0</v>
      </c>
      <c r="T32" s="5">
        <v>0</v>
      </c>
      <c r="U32" s="6" t="e">
        <f>VLOOKUP(F32,Producentenfee!$A$4:$B$7,2,0)*G32</f>
        <v>#N/A</v>
      </c>
    </row>
    <row r="33" spans="1:21" x14ac:dyDescent="0.25">
      <c r="A33" t="s">
        <v>156</v>
      </c>
      <c r="B33" s="4">
        <v>5410013117001</v>
      </c>
      <c r="C33" s="4">
        <v>5410013117018</v>
      </c>
      <c r="D33">
        <v>11885401090</v>
      </c>
      <c r="E33" t="s">
        <v>29</v>
      </c>
      <c r="F33">
        <f>VLOOKUP(A33,'[1]Masterdata 2021'!$A:$M,10,0)</f>
        <v>12</v>
      </c>
      <c r="G33">
        <v>12</v>
      </c>
      <c r="H33" s="6">
        <v>7.0819999999999999</v>
      </c>
      <c r="I33" s="6">
        <v>0.79500000000000004</v>
      </c>
      <c r="J33" s="6">
        <v>0.192</v>
      </c>
      <c r="K33" s="6">
        <v>0</v>
      </c>
      <c r="L33" s="6">
        <v>0</v>
      </c>
      <c r="N33" s="36" t="s">
        <v>140</v>
      </c>
      <c r="O33" s="36" t="s">
        <v>140</v>
      </c>
      <c r="P33" s="14">
        <f t="shared" si="0"/>
        <v>7.0819999999999999</v>
      </c>
      <c r="Q33" s="14">
        <f t="shared" si="1"/>
        <v>0.79500000000000004</v>
      </c>
      <c r="R33" s="14">
        <f>VLOOKUP(D33,'ABBV per SKU 2021'!A:H,8,0)</f>
        <v>3.2000000000000001E-2</v>
      </c>
      <c r="S33" s="5">
        <v>0</v>
      </c>
      <c r="T33" s="5">
        <v>0</v>
      </c>
      <c r="U33" s="6" t="e">
        <f>VLOOKUP(F33,Producentenfee!$A$4:$B$7,2,0)*G33</f>
        <v>#N/A</v>
      </c>
    </row>
    <row r="34" spans="1:21" s="16" customFormat="1" x14ac:dyDescent="0.25">
      <c r="A34" s="16" t="s">
        <v>157</v>
      </c>
      <c r="B34" s="17">
        <v>5410013101703</v>
      </c>
      <c r="C34" s="17">
        <v>5410013101710</v>
      </c>
      <c r="D34" s="16">
        <v>11896901150</v>
      </c>
      <c r="E34" s="16" t="s">
        <v>30</v>
      </c>
      <c r="F34" s="16">
        <f>VLOOKUP(A34,'[1]Masterdata 2021'!$A:$M,10,0)</f>
        <v>6</v>
      </c>
      <c r="G34" s="16">
        <v>6</v>
      </c>
      <c r="H34" s="18">
        <v>3.6640000000000001</v>
      </c>
      <c r="I34" s="18">
        <v>0.53</v>
      </c>
      <c r="J34" s="18">
        <v>9.0999999999999998E-2</v>
      </c>
      <c r="K34" s="18">
        <v>0</v>
      </c>
      <c r="L34" s="18">
        <v>0</v>
      </c>
      <c r="M34" s="19"/>
      <c r="N34" s="17">
        <v>5410013101703</v>
      </c>
      <c r="O34" s="17">
        <v>5410013101710</v>
      </c>
      <c r="P34" s="20">
        <f t="shared" si="0"/>
        <v>3.6640000000000001</v>
      </c>
      <c r="Q34" s="20">
        <f t="shared" si="1"/>
        <v>0.53</v>
      </c>
      <c r="R34" s="20">
        <f>VLOOKUP(D34,'ABBV per SKU 2021'!A:H,8,0)</f>
        <v>9.8000000000000004E-2</v>
      </c>
      <c r="S34" s="21">
        <v>0</v>
      </c>
      <c r="T34" s="21">
        <v>0</v>
      </c>
      <c r="U34" s="18">
        <v>0</v>
      </c>
    </row>
    <row r="35" spans="1:21" x14ac:dyDescent="0.25">
      <c r="A35" t="s">
        <v>158</v>
      </c>
      <c r="B35" s="4">
        <v>5410013117001</v>
      </c>
      <c r="C35" s="4">
        <v>5410013117056</v>
      </c>
      <c r="D35">
        <v>11906701192</v>
      </c>
      <c r="E35" t="s">
        <v>31</v>
      </c>
      <c r="F35">
        <f>VLOOKUP(A35,'[1]Masterdata 2021'!$A:$M,10,0)</f>
        <v>6</v>
      </c>
      <c r="G35">
        <v>6</v>
      </c>
      <c r="H35" s="6">
        <v>3.5409999999999999</v>
      </c>
      <c r="I35" s="6">
        <v>0.39700000000000002</v>
      </c>
      <c r="J35" s="6">
        <v>9.7000000000000003E-2</v>
      </c>
      <c r="K35" s="6">
        <v>0</v>
      </c>
      <c r="L35" s="6">
        <v>0</v>
      </c>
      <c r="N35" s="36" t="s">
        <v>140</v>
      </c>
      <c r="O35" s="36" t="s">
        <v>140</v>
      </c>
      <c r="P35" s="14">
        <f t="shared" si="0"/>
        <v>3.5409999999999999</v>
      </c>
      <c r="Q35" s="14">
        <f t="shared" si="1"/>
        <v>0.39700000000000002</v>
      </c>
      <c r="R35" s="14">
        <f>VLOOKUP(D35,'ABBV per SKU 2021'!A:H,8,0)</f>
        <v>1.7000000000000001E-2</v>
      </c>
      <c r="S35" s="5">
        <v>0</v>
      </c>
      <c r="T35" s="5">
        <v>0</v>
      </c>
      <c r="U35" s="6" t="e">
        <f>VLOOKUP(F35,Producentenfee!$A$4:$B$7,2,0)*G35</f>
        <v>#N/A</v>
      </c>
    </row>
    <row r="36" spans="1:21" x14ac:dyDescent="0.25">
      <c r="A36" t="s">
        <v>159</v>
      </c>
      <c r="B36" s="4">
        <v>5410013115755</v>
      </c>
      <c r="C36" s="4">
        <v>5410013115762</v>
      </c>
      <c r="D36">
        <v>12635001168</v>
      </c>
      <c r="E36" t="s">
        <v>32</v>
      </c>
      <c r="F36">
        <f>VLOOKUP(A36,'[1]Masterdata 2021'!$A:$M,10,0)</f>
        <v>4</v>
      </c>
      <c r="G36">
        <v>4</v>
      </c>
      <c r="H36" s="6">
        <v>3.7469999999999999</v>
      </c>
      <c r="I36" s="6">
        <v>0.53</v>
      </c>
      <c r="J36" s="6">
        <v>1.2999999999999999E-2</v>
      </c>
      <c r="K36" s="6">
        <v>0.25</v>
      </c>
      <c r="L36" s="6">
        <v>0.08</v>
      </c>
      <c r="N36" s="36" t="s">
        <v>140</v>
      </c>
      <c r="O36" s="36" t="s">
        <v>140</v>
      </c>
      <c r="P36" s="14">
        <f t="shared" si="0"/>
        <v>3.6669999999999998</v>
      </c>
      <c r="Q36" s="14">
        <f t="shared" si="1"/>
        <v>0.53</v>
      </c>
      <c r="R36" s="14">
        <f>VLOOKUP(D36,'ABBV per SKU 2021'!A:H,8,0)</f>
        <v>1.4999999999999999E-2</v>
      </c>
      <c r="S36" s="5">
        <v>0</v>
      </c>
      <c r="T36" s="5">
        <v>0</v>
      </c>
      <c r="U36" s="6" t="e">
        <f>VLOOKUP(F36,Producentenfee!$A$4:$B$7,2,0)*G36</f>
        <v>#N/A</v>
      </c>
    </row>
    <row r="37" spans="1:21" x14ac:dyDescent="0.25">
      <c r="A37" t="s">
        <v>160</v>
      </c>
      <c r="B37" s="4">
        <v>5410013134565</v>
      </c>
      <c r="C37" s="4">
        <v>5410013134572</v>
      </c>
      <c r="D37">
        <v>12655001168</v>
      </c>
      <c r="E37" t="s">
        <v>33</v>
      </c>
      <c r="F37">
        <f>VLOOKUP(A37,'[1]Masterdata 2021'!$A:$M,10,0)</f>
        <v>4</v>
      </c>
      <c r="G37">
        <v>4</v>
      </c>
      <c r="H37" s="6">
        <v>3.7469999999999999</v>
      </c>
      <c r="I37" s="6">
        <v>0.53</v>
      </c>
      <c r="J37" s="6">
        <v>1.2999999999999999E-2</v>
      </c>
      <c r="K37" s="6">
        <v>0.25</v>
      </c>
      <c r="L37" s="6">
        <v>0.08</v>
      </c>
      <c r="N37" s="36" t="s">
        <v>140</v>
      </c>
      <c r="O37" s="36" t="s">
        <v>140</v>
      </c>
      <c r="P37" s="14">
        <f t="shared" si="0"/>
        <v>3.6669999999999998</v>
      </c>
      <c r="Q37" s="14">
        <f t="shared" si="1"/>
        <v>0.53</v>
      </c>
      <c r="R37" s="14">
        <f>VLOOKUP(D37,'ABBV per SKU 2021'!A:H,8,0)</f>
        <v>1.4999999999999999E-2</v>
      </c>
      <c r="S37" s="5">
        <v>0</v>
      </c>
      <c r="T37" s="5">
        <v>0</v>
      </c>
      <c r="U37" s="6" t="e">
        <f>VLOOKUP(F37,Producentenfee!$A$4:$B$7,2,0)*G37</f>
        <v>#N/A</v>
      </c>
    </row>
    <row r="38" spans="1:21" x14ac:dyDescent="0.25">
      <c r="A38" t="s">
        <v>161</v>
      </c>
      <c r="B38" s="4">
        <v>5410013109679</v>
      </c>
      <c r="C38" s="4">
        <v>5410013107620</v>
      </c>
      <c r="D38">
        <v>12825801112</v>
      </c>
      <c r="E38" t="s">
        <v>34</v>
      </c>
      <c r="F38">
        <f>VLOOKUP(A38,'[1]Masterdata 2021'!$A:$M,10,0)</f>
        <v>6</v>
      </c>
      <c r="G38">
        <v>6</v>
      </c>
      <c r="H38" s="6">
        <v>4.6520000000000001</v>
      </c>
      <c r="I38" s="6">
        <v>0.79500000000000004</v>
      </c>
      <c r="J38" s="6">
        <v>2.1000000000000001E-2</v>
      </c>
      <c r="K38" s="6">
        <v>0.375</v>
      </c>
      <c r="L38" s="6">
        <v>0.12</v>
      </c>
      <c r="N38" s="36" t="s">
        <v>140</v>
      </c>
      <c r="O38" s="36" t="s">
        <v>140</v>
      </c>
      <c r="P38" s="14">
        <f t="shared" si="0"/>
        <v>4.532</v>
      </c>
      <c r="Q38" s="14">
        <f t="shared" si="1"/>
        <v>0.79500000000000004</v>
      </c>
      <c r="R38" s="14">
        <f>VLOOKUP(D38,'ABBV per SKU 2021'!A:H,8,0)</f>
        <v>2.4E-2</v>
      </c>
      <c r="S38" s="5">
        <v>0</v>
      </c>
      <c r="T38" s="5">
        <v>0</v>
      </c>
      <c r="U38" s="6" t="e">
        <f>VLOOKUP(F38,Producentenfee!$A$4:$B$7,2,0)*G38</f>
        <v>#N/A</v>
      </c>
    </row>
    <row r="39" spans="1:21" x14ac:dyDescent="0.25">
      <c r="A39" t="s">
        <v>161</v>
      </c>
      <c r="B39" s="4">
        <v>5410013109679</v>
      </c>
      <c r="C39" s="4">
        <v>5410013107620</v>
      </c>
      <c r="D39">
        <v>12825901112</v>
      </c>
      <c r="E39" t="s">
        <v>35</v>
      </c>
      <c r="F39">
        <f>VLOOKUP(A39,'[1]Masterdata 2021'!$A:$M,10,0)</f>
        <v>6</v>
      </c>
      <c r="G39">
        <v>6</v>
      </c>
      <c r="H39" s="6">
        <v>4.6520000000000001</v>
      </c>
      <c r="I39" s="6">
        <v>0.79500000000000004</v>
      </c>
      <c r="J39" s="6">
        <v>2.1000000000000001E-2</v>
      </c>
      <c r="K39" s="6">
        <v>0.375</v>
      </c>
      <c r="L39" s="6">
        <v>0.12</v>
      </c>
      <c r="N39" s="36" t="s">
        <v>140</v>
      </c>
      <c r="O39" s="36" t="s">
        <v>140</v>
      </c>
      <c r="P39" s="14">
        <f t="shared" si="0"/>
        <v>4.532</v>
      </c>
      <c r="Q39" s="14">
        <f t="shared" si="1"/>
        <v>0.79500000000000004</v>
      </c>
      <c r="R39" s="14">
        <f>VLOOKUP(D39,'ABBV per SKU 2021'!A:H,8,0)</f>
        <v>2.4E-2</v>
      </c>
      <c r="S39" s="5">
        <v>0</v>
      </c>
      <c r="T39" s="5">
        <v>0</v>
      </c>
      <c r="U39" s="6" t="e">
        <f>VLOOKUP(F39,Producentenfee!$A$4:$B$7,2,0)*G39</f>
        <v>#N/A</v>
      </c>
    </row>
    <row r="40" spans="1:21" x14ac:dyDescent="0.25">
      <c r="A40" t="s">
        <v>162</v>
      </c>
      <c r="B40" s="4">
        <v>5410013115076</v>
      </c>
      <c r="C40" s="4">
        <v>5410013115274</v>
      </c>
      <c r="D40">
        <v>12835601112</v>
      </c>
      <c r="E40" t="s">
        <v>36</v>
      </c>
      <c r="F40">
        <f>VLOOKUP(A40,'[1]Masterdata 2021'!$A:$M,10,0)</f>
        <v>6</v>
      </c>
      <c r="G40">
        <v>6</v>
      </c>
      <c r="H40" s="6">
        <v>5.6210000000000004</v>
      </c>
      <c r="I40" s="6">
        <v>0.79500000000000004</v>
      </c>
      <c r="J40" s="6">
        <v>1.7000000000000001E-2</v>
      </c>
      <c r="K40" s="6">
        <v>0.375</v>
      </c>
      <c r="L40" s="6">
        <v>0.12</v>
      </c>
      <c r="N40" s="36" t="s">
        <v>140</v>
      </c>
      <c r="O40" s="36" t="s">
        <v>140</v>
      </c>
      <c r="P40" s="14">
        <f t="shared" si="0"/>
        <v>5.5010000000000003</v>
      </c>
      <c r="Q40" s="14">
        <f t="shared" si="1"/>
        <v>0.79500000000000004</v>
      </c>
      <c r="R40" s="14">
        <f>VLOOKUP(D40,'ABBV per SKU 2021'!A:H,8,0)</f>
        <v>1.9E-2</v>
      </c>
      <c r="S40" s="5">
        <v>0</v>
      </c>
      <c r="T40" s="5">
        <v>0</v>
      </c>
      <c r="U40" s="6" t="e">
        <f>VLOOKUP(F40,Producentenfee!$A$4:$B$7,2,0)*G40</f>
        <v>#N/A</v>
      </c>
    </row>
    <row r="41" spans="1:21" x14ac:dyDescent="0.25">
      <c r="A41" t="s">
        <v>163</v>
      </c>
      <c r="B41" s="4">
        <v>5410013140597</v>
      </c>
      <c r="C41" s="4">
        <v>5410013130796</v>
      </c>
      <c r="D41">
        <v>12845401056</v>
      </c>
      <c r="E41" t="s">
        <v>37</v>
      </c>
      <c r="F41">
        <f>VLOOKUP(A41,'[1]Masterdata 2021'!$A:$M,10,0)</f>
        <v>6</v>
      </c>
      <c r="G41">
        <v>6</v>
      </c>
      <c r="H41" s="6">
        <v>5.6210000000000004</v>
      </c>
      <c r="I41" s="6">
        <v>0.79500000000000004</v>
      </c>
      <c r="J41" s="6">
        <v>1.7000000000000001E-2</v>
      </c>
      <c r="K41" s="6">
        <v>0.375</v>
      </c>
      <c r="L41" s="6">
        <v>0.12</v>
      </c>
      <c r="N41" s="36" t="s">
        <v>140</v>
      </c>
      <c r="O41" s="36" t="s">
        <v>140</v>
      </c>
      <c r="P41" s="14">
        <f t="shared" si="0"/>
        <v>5.5010000000000003</v>
      </c>
      <c r="Q41" s="14">
        <f t="shared" si="1"/>
        <v>0.79500000000000004</v>
      </c>
      <c r="R41" s="14">
        <f>VLOOKUP(D41,'ABBV per SKU 2021'!A:H,8,0)</f>
        <v>1.9E-2</v>
      </c>
      <c r="S41" s="5">
        <v>0</v>
      </c>
      <c r="T41" s="5">
        <v>0</v>
      </c>
      <c r="U41" s="6" t="e">
        <f>VLOOKUP(F41,Producentenfee!$A$4:$B$7,2,0)*G41</f>
        <v>#N/A</v>
      </c>
    </row>
    <row r="42" spans="1:21" x14ac:dyDescent="0.25">
      <c r="A42" t="s">
        <v>163</v>
      </c>
      <c r="B42" s="4">
        <v>5410013140597</v>
      </c>
      <c r="C42" s="4">
        <v>5410013130796</v>
      </c>
      <c r="D42">
        <v>12845401112</v>
      </c>
      <c r="E42" t="s">
        <v>37</v>
      </c>
      <c r="F42">
        <f>VLOOKUP(A42,'[1]Masterdata 2021'!$A:$M,10,0)</f>
        <v>6</v>
      </c>
      <c r="G42">
        <v>6</v>
      </c>
      <c r="H42" s="6">
        <v>5.6210000000000004</v>
      </c>
      <c r="I42" s="6">
        <v>0.79500000000000004</v>
      </c>
      <c r="J42" s="6">
        <v>1.7000000000000001E-2</v>
      </c>
      <c r="K42" s="6">
        <v>0.375</v>
      </c>
      <c r="L42" s="6">
        <v>0.12</v>
      </c>
      <c r="N42" s="36" t="s">
        <v>140</v>
      </c>
      <c r="O42" s="36" t="s">
        <v>140</v>
      </c>
      <c r="P42" s="14">
        <f t="shared" si="0"/>
        <v>5.5010000000000003</v>
      </c>
      <c r="Q42" s="14">
        <f t="shared" si="1"/>
        <v>0.79500000000000004</v>
      </c>
      <c r="R42" s="14">
        <f>VLOOKUP(D42,'ABBV per SKU 2021'!A:H,8,0)</f>
        <v>1.9E-2</v>
      </c>
      <c r="S42" s="5">
        <v>0</v>
      </c>
      <c r="T42" s="5">
        <v>0</v>
      </c>
      <c r="U42" s="6" t="e">
        <f>VLOOKUP(F42,Producentenfee!$A$4:$B$7,2,0)*G42</f>
        <v>#N/A</v>
      </c>
    </row>
    <row r="43" spans="1:21" x14ac:dyDescent="0.25">
      <c r="A43" t="s">
        <v>164</v>
      </c>
      <c r="B43" s="4">
        <v>54087149</v>
      </c>
      <c r="C43" s="4">
        <v>5410013105503</v>
      </c>
      <c r="D43">
        <v>12995001080</v>
      </c>
      <c r="E43" t="s">
        <v>38</v>
      </c>
      <c r="F43">
        <f>VLOOKUP(A43,'[1]Masterdata 2021'!$A:$M,10,0)</f>
        <v>28</v>
      </c>
      <c r="G43">
        <v>28</v>
      </c>
      <c r="H43" s="6">
        <v>7.59</v>
      </c>
      <c r="I43" s="6">
        <v>0.61799999999999999</v>
      </c>
      <c r="J43" s="6">
        <v>1.2E-2</v>
      </c>
      <c r="K43" s="6">
        <v>0</v>
      </c>
      <c r="L43" s="6">
        <v>0</v>
      </c>
      <c r="N43" s="4">
        <v>54087149</v>
      </c>
      <c r="O43" s="4">
        <v>5410013105503</v>
      </c>
      <c r="P43" s="14">
        <f t="shared" si="0"/>
        <v>7.59</v>
      </c>
      <c r="Q43" s="14">
        <f t="shared" si="1"/>
        <v>0.61799999999999999</v>
      </c>
      <c r="R43" s="14">
        <f>VLOOKUP(D43,'ABBV per SKU 2021'!A:H,8,0)</f>
        <v>2.2000000000000002E-2</v>
      </c>
      <c r="S43" s="5">
        <v>0</v>
      </c>
      <c r="T43" s="5">
        <v>0</v>
      </c>
      <c r="U43" s="6" t="e">
        <f>VLOOKUP(F43,Producentenfee!$A$4:$B$7,2,0)*G43</f>
        <v>#N/A</v>
      </c>
    </row>
    <row r="44" spans="1:21" x14ac:dyDescent="0.25">
      <c r="A44" t="s">
        <v>165</v>
      </c>
      <c r="B44" s="4">
        <v>54087156</v>
      </c>
      <c r="C44" s="4">
        <v>5410013113706</v>
      </c>
      <c r="D44">
        <v>13005001080</v>
      </c>
      <c r="E44" t="s">
        <v>39</v>
      </c>
      <c r="F44">
        <f>VLOOKUP(A44,'[1]Masterdata 2021'!$A:$M,10,0)</f>
        <v>28</v>
      </c>
      <c r="G44">
        <v>28</v>
      </c>
      <c r="H44" s="6">
        <v>7.59</v>
      </c>
      <c r="I44" s="6">
        <v>0.61799999999999999</v>
      </c>
      <c r="J44" s="6">
        <v>1.2E-2</v>
      </c>
      <c r="K44" s="6">
        <v>0</v>
      </c>
      <c r="L44" s="6">
        <v>0</v>
      </c>
      <c r="N44" s="4">
        <v>54087156</v>
      </c>
      <c r="O44" s="4">
        <v>5410013113706</v>
      </c>
      <c r="P44" s="14">
        <f t="shared" si="0"/>
        <v>7.59</v>
      </c>
      <c r="Q44" s="14">
        <f t="shared" si="1"/>
        <v>0.61799999999999999</v>
      </c>
      <c r="R44" s="14">
        <f>VLOOKUP(D44,'ABBV per SKU 2021'!A:H,8,0)</f>
        <v>2.2000000000000002E-2</v>
      </c>
      <c r="S44" s="5">
        <v>0</v>
      </c>
      <c r="T44" s="5">
        <v>0</v>
      </c>
      <c r="U44" s="6" t="e">
        <f>VLOOKUP(F44,Producentenfee!$A$4:$B$7,2,0)*G44</f>
        <v>#N/A</v>
      </c>
    </row>
    <row r="45" spans="1:21" x14ac:dyDescent="0.25">
      <c r="A45" t="s">
        <v>166</v>
      </c>
      <c r="B45" s="4">
        <v>5410013106661</v>
      </c>
      <c r="C45" s="4">
        <v>5410013106678</v>
      </c>
      <c r="D45">
        <v>13185000000</v>
      </c>
      <c r="E45" t="s">
        <v>40</v>
      </c>
      <c r="F45">
        <f>VLOOKUP(A45,'[1]Masterdata 2021'!$A:$M,10,0)</f>
        <v>12</v>
      </c>
      <c r="G45">
        <v>24</v>
      </c>
      <c r="H45" s="6">
        <v>12.794</v>
      </c>
      <c r="I45" s="6">
        <v>1.06</v>
      </c>
      <c r="J45" s="6">
        <v>0.26500000000000001</v>
      </c>
      <c r="K45" s="6">
        <v>0</v>
      </c>
      <c r="L45" s="6">
        <v>0</v>
      </c>
      <c r="N45" s="36" t="s">
        <v>140</v>
      </c>
      <c r="O45" s="36" t="s">
        <v>140</v>
      </c>
      <c r="P45" s="14">
        <f t="shared" si="0"/>
        <v>12.794</v>
      </c>
      <c r="Q45" s="14">
        <f t="shared" si="1"/>
        <v>1.06</v>
      </c>
      <c r="R45" s="14">
        <f>VLOOKUP(D45,'ABBV per SKU 2021'!A:H,8,0)</f>
        <v>6.7000000000000004E-2</v>
      </c>
      <c r="S45" s="5">
        <v>0</v>
      </c>
      <c r="T45" s="5">
        <v>0</v>
      </c>
      <c r="U45" s="6" t="e">
        <f>VLOOKUP(F45,Producentenfee!$A$4:$B$7,2,0)*G45</f>
        <v>#N/A</v>
      </c>
    </row>
    <row r="46" spans="1:21" x14ac:dyDescent="0.25">
      <c r="A46" t="s">
        <v>166</v>
      </c>
      <c r="B46" s="4">
        <v>5410013106661</v>
      </c>
      <c r="C46" s="4">
        <v>5410013106678</v>
      </c>
      <c r="D46">
        <v>13185001084</v>
      </c>
      <c r="E46" t="s">
        <v>41</v>
      </c>
      <c r="F46">
        <f>VLOOKUP(A46,'[1]Masterdata 2021'!$A:$M,10,0)</f>
        <v>12</v>
      </c>
      <c r="G46">
        <v>24</v>
      </c>
      <c r="H46" s="6">
        <v>12.794</v>
      </c>
      <c r="I46" s="6">
        <v>1.06</v>
      </c>
      <c r="J46" s="6">
        <v>0.26500000000000001</v>
      </c>
      <c r="K46" s="6">
        <v>0</v>
      </c>
      <c r="L46" s="6">
        <v>0</v>
      </c>
      <c r="N46" s="36" t="s">
        <v>140</v>
      </c>
      <c r="O46" s="36" t="s">
        <v>140</v>
      </c>
      <c r="P46" s="14">
        <f t="shared" si="0"/>
        <v>12.794</v>
      </c>
      <c r="Q46" s="14">
        <f t="shared" si="1"/>
        <v>1.06</v>
      </c>
      <c r="R46" s="14">
        <f>VLOOKUP(D46,'ABBV per SKU 2021'!A:H,8,0)</f>
        <v>6.7000000000000004E-2</v>
      </c>
      <c r="S46" s="5">
        <v>0</v>
      </c>
      <c r="T46" s="5">
        <v>0</v>
      </c>
      <c r="U46" s="6" t="e">
        <f>VLOOKUP(F46,Producentenfee!$A$4:$B$7,2,0)*G46</f>
        <v>#N/A</v>
      </c>
    </row>
    <row r="47" spans="1:21" x14ac:dyDescent="0.25">
      <c r="A47" t="s">
        <v>167</v>
      </c>
      <c r="B47" s="4">
        <v>5410013107279</v>
      </c>
      <c r="C47" s="4">
        <v>5410013107268</v>
      </c>
      <c r="D47">
        <v>13265201150</v>
      </c>
      <c r="E47" t="s">
        <v>42</v>
      </c>
      <c r="F47">
        <f>VLOOKUP(A47,'[1]Masterdata 2021'!$A:$M,10,0)</f>
        <v>6</v>
      </c>
      <c r="G47">
        <v>6</v>
      </c>
      <c r="H47" s="6">
        <v>3.6640000000000001</v>
      </c>
      <c r="I47" s="6">
        <v>0.53</v>
      </c>
      <c r="J47" s="6">
        <v>1.7000000000000001E-2</v>
      </c>
      <c r="K47" s="6">
        <v>0.375</v>
      </c>
      <c r="L47" s="6">
        <v>0.12</v>
      </c>
      <c r="N47" s="36" t="s">
        <v>140</v>
      </c>
      <c r="O47" s="36" t="s">
        <v>140</v>
      </c>
      <c r="P47" s="14">
        <f t="shared" si="0"/>
        <v>3.544</v>
      </c>
      <c r="Q47" s="14">
        <f t="shared" si="1"/>
        <v>0.53</v>
      </c>
      <c r="R47" s="14">
        <f>VLOOKUP(D47,'ABBV per SKU 2021'!A:H,8,0)</f>
        <v>1.9E-2</v>
      </c>
      <c r="S47" s="5">
        <v>0</v>
      </c>
      <c r="T47" s="5">
        <v>0</v>
      </c>
      <c r="U47" s="6" t="e">
        <f>VLOOKUP(F47,Producentenfee!$A$4:$B$7,2,0)*G47</f>
        <v>#N/A</v>
      </c>
    </row>
    <row r="48" spans="1:21" x14ac:dyDescent="0.25">
      <c r="A48" t="s">
        <v>167</v>
      </c>
      <c r="B48" s="4">
        <v>5410013107279</v>
      </c>
      <c r="C48" s="4">
        <v>5410013107268</v>
      </c>
      <c r="D48">
        <v>13265301150</v>
      </c>
      <c r="E48" t="s">
        <v>43</v>
      </c>
      <c r="F48">
        <f>VLOOKUP(A48,'[1]Masterdata 2021'!$A:$M,10,0)</f>
        <v>6</v>
      </c>
      <c r="G48">
        <v>6</v>
      </c>
      <c r="H48" s="6">
        <v>3.6640000000000001</v>
      </c>
      <c r="I48" s="6">
        <v>0.53</v>
      </c>
      <c r="J48" s="6">
        <v>1.7000000000000001E-2</v>
      </c>
      <c r="K48" s="6">
        <v>0.375</v>
      </c>
      <c r="L48" s="6">
        <v>0.12</v>
      </c>
      <c r="N48" s="36" t="s">
        <v>140</v>
      </c>
      <c r="O48" s="36" t="s">
        <v>140</v>
      </c>
      <c r="P48" s="14">
        <f t="shared" si="0"/>
        <v>3.544</v>
      </c>
      <c r="Q48" s="14">
        <f t="shared" si="1"/>
        <v>0.53</v>
      </c>
      <c r="R48" s="14">
        <f>VLOOKUP(D48,'ABBV per SKU 2021'!A:H,8,0)</f>
        <v>1.9E-2</v>
      </c>
      <c r="S48" s="5">
        <v>0</v>
      </c>
      <c r="T48" s="5">
        <v>0</v>
      </c>
      <c r="U48" s="6" t="e">
        <f>VLOOKUP(F48,Producentenfee!$A$4:$B$7,2,0)*G48</f>
        <v>#N/A</v>
      </c>
    </row>
    <row r="49" spans="1:21" x14ac:dyDescent="0.25">
      <c r="A49" t="s">
        <v>168</v>
      </c>
      <c r="B49" s="4">
        <v>5410013111900</v>
      </c>
      <c r="C49" s="4">
        <v>5410013111917</v>
      </c>
      <c r="D49">
        <v>13275001140</v>
      </c>
      <c r="E49" t="s">
        <v>44</v>
      </c>
      <c r="F49">
        <f>VLOOKUP(A49,'[1]Masterdata 2021'!$A:$M,10,0)</f>
        <v>6</v>
      </c>
      <c r="G49">
        <v>6</v>
      </c>
      <c r="H49" s="6">
        <v>4.2359999999999998</v>
      </c>
      <c r="I49" s="6">
        <v>0.53</v>
      </c>
      <c r="J49" s="6">
        <v>1.6E-2</v>
      </c>
      <c r="K49" s="6">
        <v>0.375</v>
      </c>
      <c r="L49" s="6">
        <v>0.12</v>
      </c>
      <c r="N49" s="36" t="s">
        <v>140</v>
      </c>
      <c r="O49" s="36" t="s">
        <v>140</v>
      </c>
      <c r="P49" s="14">
        <f t="shared" si="0"/>
        <v>4.1159999999999997</v>
      </c>
      <c r="Q49" s="14">
        <f t="shared" si="1"/>
        <v>0.53</v>
      </c>
      <c r="R49" s="14">
        <f>VLOOKUP(D49,'ABBV per SKU 2021'!A:H,8,0)</f>
        <v>1.8000000000000002E-2</v>
      </c>
      <c r="S49" s="5">
        <v>0</v>
      </c>
      <c r="T49" s="5">
        <v>0</v>
      </c>
      <c r="U49" s="6" t="e">
        <f>VLOOKUP(F49,Producentenfee!$A$4:$B$7,2,0)*G49</f>
        <v>#N/A</v>
      </c>
    </row>
    <row r="50" spans="1:21" x14ac:dyDescent="0.25">
      <c r="A50" t="s">
        <v>169</v>
      </c>
      <c r="B50" s="4">
        <v>5410013134008</v>
      </c>
      <c r="C50" s="4">
        <v>5410013134015</v>
      </c>
      <c r="D50">
        <v>13285001140</v>
      </c>
      <c r="E50" t="s">
        <v>45</v>
      </c>
      <c r="F50">
        <f>VLOOKUP(A50,'[1]Masterdata 2021'!$A:$M,10,0)</f>
        <v>6</v>
      </c>
      <c r="G50">
        <v>6</v>
      </c>
      <c r="H50" s="6">
        <v>4.2359999999999998</v>
      </c>
      <c r="I50" s="6">
        <v>0.53</v>
      </c>
      <c r="J50" s="6">
        <v>1.6E-2</v>
      </c>
      <c r="K50" s="6">
        <v>0.375</v>
      </c>
      <c r="L50" s="6">
        <v>0.12</v>
      </c>
      <c r="N50" s="36" t="s">
        <v>140</v>
      </c>
      <c r="O50" s="36" t="s">
        <v>140</v>
      </c>
      <c r="P50" s="14">
        <f t="shared" si="0"/>
        <v>4.1159999999999997</v>
      </c>
      <c r="Q50" s="14">
        <f t="shared" si="1"/>
        <v>0.53</v>
      </c>
      <c r="R50" s="14">
        <f>VLOOKUP(D50,'ABBV per SKU 2021'!A:H,8,0)</f>
        <v>1.8000000000000002E-2</v>
      </c>
      <c r="S50" s="5">
        <v>0</v>
      </c>
      <c r="T50" s="5">
        <v>0</v>
      </c>
      <c r="U50" s="6" t="e">
        <f>VLOOKUP(F50,Producentenfee!$A$4:$B$7,2,0)*G50</f>
        <v>#N/A</v>
      </c>
    </row>
    <row r="51" spans="1:21" x14ac:dyDescent="0.25">
      <c r="A51" t="s">
        <v>170</v>
      </c>
      <c r="B51" s="4">
        <v>5410013119906</v>
      </c>
      <c r="C51" s="4">
        <v>5410013119913</v>
      </c>
      <c r="D51">
        <v>13605001048</v>
      </c>
      <c r="E51" t="s">
        <v>46</v>
      </c>
      <c r="F51">
        <f>VLOOKUP(A51,'[1]Masterdata 2021'!$A:$M,10,0)</f>
        <v>4</v>
      </c>
      <c r="G51">
        <v>24</v>
      </c>
      <c r="H51" s="6">
        <v>10.311999999999999</v>
      </c>
      <c r="I51" s="6">
        <v>0.69899999999999995</v>
      </c>
      <c r="J51" s="6">
        <v>0.247</v>
      </c>
      <c r="K51" s="6">
        <v>0</v>
      </c>
      <c r="L51" s="6">
        <v>0</v>
      </c>
      <c r="N51" s="36" t="s">
        <v>140</v>
      </c>
      <c r="O51" s="36" t="s">
        <v>140</v>
      </c>
      <c r="P51" s="14">
        <f t="shared" si="0"/>
        <v>10.311999999999999</v>
      </c>
      <c r="Q51" s="14">
        <f t="shared" si="1"/>
        <v>0.69899999999999995</v>
      </c>
      <c r="R51" s="14">
        <f>VLOOKUP(D51,'ABBV per SKU 2021'!A:H,8,0)</f>
        <v>4.1000000000000002E-2</v>
      </c>
      <c r="S51" s="5">
        <v>0</v>
      </c>
      <c r="T51" s="5">
        <v>0</v>
      </c>
      <c r="U51" s="6" t="e">
        <f>VLOOKUP(F51,Producentenfee!$A$4:$B$7,2,0)*G51</f>
        <v>#N/A</v>
      </c>
    </row>
    <row r="52" spans="1:21" x14ac:dyDescent="0.25">
      <c r="A52" t="s">
        <v>170</v>
      </c>
      <c r="B52" s="4">
        <v>5410013119906</v>
      </c>
      <c r="C52" s="4">
        <v>5410013119913</v>
      </c>
      <c r="D52">
        <v>13605001096</v>
      </c>
      <c r="E52" t="s">
        <v>46</v>
      </c>
      <c r="F52">
        <f>VLOOKUP(A52,'[1]Masterdata 2021'!$A:$M,10,0)</f>
        <v>4</v>
      </c>
      <c r="G52">
        <v>24</v>
      </c>
      <c r="H52" s="6">
        <v>10.311999999999999</v>
      </c>
      <c r="I52" s="6">
        <v>0.69899999999999995</v>
      </c>
      <c r="J52" s="6">
        <v>0.247</v>
      </c>
      <c r="K52" s="6">
        <v>0</v>
      </c>
      <c r="L52" s="6">
        <v>0</v>
      </c>
      <c r="N52" s="36" t="s">
        <v>140</v>
      </c>
      <c r="O52" s="36" t="s">
        <v>140</v>
      </c>
      <c r="P52" s="14">
        <f t="shared" si="0"/>
        <v>10.311999999999999</v>
      </c>
      <c r="Q52" s="14">
        <f t="shared" si="1"/>
        <v>0.69899999999999995</v>
      </c>
      <c r="R52" s="14">
        <f>VLOOKUP(D52,'ABBV per SKU 2021'!A:H,8,0)</f>
        <v>4.1000000000000002E-2</v>
      </c>
      <c r="S52" s="5">
        <v>0</v>
      </c>
      <c r="T52" s="5">
        <v>0</v>
      </c>
      <c r="U52" s="6" t="e">
        <f>VLOOKUP(F52,Producentenfee!$A$4:$B$7,2,0)*G52</f>
        <v>#N/A</v>
      </c>
    </row>
    <row r="53" spans="1:21" x14ac:dyDescent="0.25">
      <c r="A53" t="s">
        <v>171</v>
      </c>
      <c r="B53" s="4">
        <v>5410013153108</v>
      </c>
      <c r="C53" s="4">
        <v>5410013153115</v>
      </c>
      <c r="D53">
        <v>13630001140</v>
      </c>
      <c r="E53" t="s">
        <v>47</v>
      </c>
      <c r="F53">
        <f>VLOOKUP(A53,'[1]Masterdata 2021'!$A:$M,10,0)</f>
        <v>6</v>
      </c>
      <c r="G53">
        <v>6</v>
      </c>
      <c r="H53" s="6">
        <v>5.5590000000000002</v>
      </c>
      <c r="I53" s="6">
        <v>0.53</v>
      </c>
      <c r="J53" s="6">
        <v>1.6E-2</v>
      </c>
      <c r="K53" s="6">
        <v>0.375</v>
      </c>
      <c r="L53" s="6">
        <v>0.12</v>
      </c>
      <c r="N53" s="36" t="s">
        <v>140</v>
      </c>
      <c r="O53" s="36" t="s">
        <v>140</v>
      </c>
      <c r="P53" s="14">
        <f t="shared" si="0"/>
        <v>5.4390000000000001</v>
      </c>
      <c r="Q53" s="14">
        <f t="shared" si="1"/>
        <v>0.53</v>
      </c>
      <c r="R53" s="14">
        <f>VLOOKUP(D53,'ABBV per SKU 2021'!A:H,8,0)</f>
        <v>1.8000000000000002E-2</v>
      </c>
      <c r="S53" s="5">
        <v>0</v>
      </c>
      <c r="T53" s="5">
        <v>0</v>
      </c>
      <c r="U53" s="6" t="e">
        <f>VLOOKUP(F53,Producentenfee!$A$4:$B$7,2,0)*G53</f>
        <v>#N/A</v>
      </c>
    </row>
    <row r="54" spans="1:21" x14ac:dyDescent="0.25">
      <c r="A54" t="s">
        <v>172</v>
      </c>
      <c r="B54" s="4">
        <v>5410013153504</v>
      </c>
      <c r="C54" s="4">
        <v>5410013153511</v>
      </c>
      <c r="D54">
        <v>13640001140</v>
      </c>
      <c r="E54" t="s">
        <v>48</v>
      </c>
      <c r="F54">
        <f>VLOOKUP(A54,'[1]Masterdata 2021'!$A:$M,10,0)</f>
        <v>6</v>
      </c>
      <c r="G54">
        <v>6</v>
      </c>
      <c r="H54" s="6">
        <v>5.5590000000000002</v>
      </c>
      <c r="I54" s="6">
        <v>0.53</v>
      </c>
      <c r="J54" s="6">
        <v>1.6E-2</v>
      </c>
      <c r="K54" s="6">
        <v>0.375</v>
      </c>
      <c r="L54" s="6">
        <v>0.12</v>
      </c>
      <c r="N54" s="36" t="s">
        <v>140</v>
      </c>
      <c r="O54" s="36" t="s">
        <v>140</v>
      </c>
      <c r="P54" s="14">
        <f t="shared" si="0"/>
        <v>5.4390000000000001</v>
      </c>
      <c r="Q54" s="14">
        <f t="shared" si="1"/>
        <v>0.53</v>
      </c>
      <c r="R54" s="14">
        <f>VLOOKUP(D54,'ABBV per SKU 2021'!A:H,8,0)</f>
        <v>1.8000000000000002E-2</v>
      </c>
      <c r="S54" s="5">
        <v>0</v>
      </c>
      <c r="T54" s="5">
        <v>0</v>
      </c>
      <c r="U54" s="6" t="e">
        <f>VLOOKUP(F54,Producentenfee!$A$4:$B$7,2,0)*G54</f>
        <v>#N/A</v>
      </c>
    </row>
    <row r="55" spans="1:21" x14ac:dyDescent="0.25">
      <c r="A55" t="s">
        <v>173</v>
      </c>
      <c r="B55" s="4">
        <v>5410013154013</v>
      </c>
      <c r="C55" s="4">
        <v>5410013154006</v>
      </c>
      <c r="D55">
        <v>13840001140</v>
      </c>
      <c r="E55" t="s">
        <v>49</v>
      </c>
      <c r="F55">
        <f>VLOOKUP(A55,'[1]Masterdata 2021'!$A:$M,10,0)</f>
        <v>6</v>
      </c>
      <c r="G55">
        <v>6</v>
      </c>
      <c r="H55" s="6">
        <v>5.5590000000000002</v>
      </c>
      <c r="I55" s="6">
        <v>0.53</v>
      </c>
      <c r="J55" s="6">
        <v>1.6E-2</v>
      </c>
      <c r="K55" s="6">
        <v>0.375</v>
      </c>
      <c r="L55" s="6">
        <v>0.12</v>
      </c>
      <c r="N55" s="36" t="s">
        <v>140</v>
      </c>
      <c r="O55" s="36" t="s">
        <v>140</v>
      </c>
      <c r="P55" s="14">
        <f t="shared" si="0"/>
        <v>5.4390000000000001</v>
      </c>
      <c r="Q55" s="14">
        <f t="shared" si="1"/>
        <v>0.53</v>
      </c>
      <c r="R55" s="14">
        <f>VLOOKUP(D55,'ABBV per SKU 2021'!A:H,8,0)</f>
        <v>1.8000000000000002E-2</v>
      </c>
      <c r="S55" s="5">
        <v>0</v>
      </c>
      <c r="T55" s="5">
        <v>0</v>
      </c>
      <c r="U55" s="6" t="e">
        <f>VLOOKUP(F55,Producentenfee!$A$4:$B$7,2,0)*G55</f>
        <v>#N/A</v>
      </c>
    </row>
    <row r="56" spans="1:21" x14ac:dyDescent="0.25">
      <c r="A56" t="s">
        <v>174</v>
      </c>
      <c r="B56" s="4">
        <v>5410013154518</v>
      </c>
      <c r="C56" s="4">
        <v>5410013154501</v>
      </c>
      <c r="D56">
        <v>13850001140</v>
      </c>
      <c r="E56" t="s">
        <v>50</v>
      </c>
      <c r="F56">
        <f>VLOOKUP(A56,'[1]Masterdata 2021'!$A:$M,10,0)</f>
        <v>6</v>
      </c>
      <c r="G56">
        <v>6</v>
      </c>
      <c r="H56" s="6">
        <v>5.5590000000000002</v>
      </c>
      <c r="I56" s="6">
        <v>0.53</v>
      </c>
      <c r="J56" s="6">
        <v>1.6E-2</v>
      </c>
      <c r="K56" s="6">
        <v>0.375</v>
      </c>
      <c r="L56" s="6">
        <v>0.12</v>
      </c>
      <c r="N56" s="36" t="s">
        <v>140</v>
      </c>
      <c r="O56" s="36" t="s">
        <v>140</v>
      </c>
      <c r="P56" s="14">
        <f t="shared" si="0"/>
        <v>5.4390000000000001</v>
      </c>
      <c r="Q56" s="14">
        <f t="shared" si="1"/>
        <v>0.53</v>
      </c>
      <c r="R56" s="14">
        <f>VLOOKUP(D56,'ABBV per SKU 2021'!A:H,8,0)</f>
        <v>1.8000000000000002E-2</v>
      </c>
      <c r="S56" s="5">
        <v>0</v>
      </c>
      <c r="T56" s="5">
        <v>0</v>
      </c>
      <c r="U56" s="6" t="e">
        <f>VLOOKUP(F56,Producentenfee!$A$4:$B$7,2,0)*G56</f>
        <v>#N/A</v>
      </c>
    </row>
    <row r="57" spans="1:21" x14ac:dyDescent="0.25">
      <c r="A57" t="s">
        <v>175</v>
      </c>
      <c r="B57" s="4">
        <v>5410013153764</v>
      </c>
      <c r="C57" s="4">
        <v>5410013153757</v>
      </c>
      <c r="D57">
        <v>14010201210</v>
      </c>
      <c r="E57" t="s">
        <v>51</v>
      </c>
      <c r="F57">
        <f>VLOOKUP(A57,'[1]Masterdata 2021'!$A:$M,10,0)</f>
        <v>4</v>
      </c>
      <c r="G57">
        <v>4</v>
      </c>
      <c r="H57" s="6">
        <v>3.706</v>
      </c>
      <c r="I57" s="6">
        <v>0.35299999999999998</v>
      </c>
      <c r="J57" s="6">
        <v>1.2E-2</v>
      </c>
      <c r="K57" s="6">
        <v>0.25</v>
      </c>
      <c r="L57" s="6">
        <v>0.08</v>
      </c>
      <c r="N57" s="36" t="s">
        <v>140</v>
      </c>
      <c r="O57" s="36" t="s">
        <v>140</v>
      </c>
      <c r="P57" s="14">
        <f t="shared" si="0"/>
        <v>3.6259999999999999</v>
      </c>
      <c r="Q57" s="14">
        <f t="shared" si="1"/>
        <v>0.35299999999999998</v>
      </c>
      <c r="R57" s="14">
        <f>VLOOKUP(D57,'ABBV per SKU 2021'!A:H,8,0)</f>
        <v>1.3000000000000001E-2</v>
      </c>
      <c r="S57" s="5">
        <v>0</v>
      </c>
      <c r="T57" s="5">
        <v>0</v>
      </c>
      <c r="U57" s="6" t="e">
        <f>VLOOKUP(F57,Producentenfee!$A$4:$B$7,2,0)*G57</f>
        <v>#N/A</v>
      </c>
    </row>
    <row r="58" spans="1:21" x14ac:dyDescent="0.25">
      <c r="A58" t="s">
        <v>176</v>
      </c>
      <c r="B58" s="4">
        <v>5410013124405</v>
      </c>
      <c r="C58" s="4">
        <v>5410013124412</v>
      </c>
      <c r="D58">
        <v>14070401056</v>
      </c>
      <c r="E58" t="s">
        <v>52</v>
      </c>
      <c r="F58">
        <f>VLOOKUP(A58,'[1]Masterdata 2021'!$A:$M,10,0)</f>
        <v>6</v>
      </c>
      <c r="G58">
        <v>6</v>
      </c>
      <c r="H58" s="6">
        <v>8.4090000000000007</v>
      </c>
      <c r="I58" s="6">
        <v>0.66200000000000003</v>
      </c>
      <c r="J58" s="6">
        <v>1.7999999999999999E-2</v>
      </c>
      <c r="K58" s="6">
        <v>0.375</v>
      </c>
      <c r="L58" s="6">
        <v>0.12</v>
      </c>
      <c r="N58" s="36" t="s">
        <v>140</v>
      </c>
      <c r="O58" s="36" t="s">
        <v>140</v>
      </c>
      <c r="P58" s="14">
        <f t="shared" si="0"/>
        <v>8.2890000000000015</v>
      </c>
      <c r="Q58" s="14">
        <f t="shared" si="1"/>
        <v>0.66200000000000003</v>
      </c>
      <c r="R58" s="14">
        <f>VLOOKUP(D58,'ABBV per SKU 2021'!A:H,8,0)</f>
        <v>2.1000000000000001E-2</v>
      </c>
      <c r="S58" s="5">
        <v>0</v>
      </c>
      <c r="T58" s="5">
        <v>0</v>
      </c>
      <c r="U58" s="6" t="e">
        <f>VLOOKUP(F58,Producentenfee!$A$4:$B$7,2,0)*G58</f>
        <v>#N/A</v>
      </c>
    </row>
    <row r="59" spans="1:21" x14ac:dyDescent="0.25">
      <c r="A59" t="s">
        <v>176</v>
      </c>
      <c r="B59" s="4">
        <v>5410013124405</v>
      </c>
      <c r="C59" s="4">
        <v>5410013124412</v>
      </c>
      <c r="D59">
        <v>14070401140</v>
      </c>
      <c r="E59" t="s">
        <v>52</v>
      </c>
      <c r="F59">
        <f>VLOOKUP(A59,'[1]Masterdata 2021'!$A:$M,10,0)</f>
        <v>6</v>
      </c>
      <c r="G59">
        <v>6</v>
      </c>
      <c r="H59" s="6">
        <v>8.4090000000000007</v>
      </c>
      <c r="I59" s="6">
        <v>0.66200000000000003</v>
      </c>
      <c r="J59" s="6">
        <v>1.7999999999999999E-2</v>
      </c>
      <c r="K59" s="6">
        <v>0.375</v>
      </c>
      <c r="L59" s="6">
        <v>0.12</v>
      </c>
      <c r="N59" s="36" t="s">
        <v>140</v>
      </c>
      <c r="O59" s="36" t="s">
        <v>140</v>
      </c>
      <c r="P59" s="14">
        <f t="shared" si="0"/>
        <v>8.2890000000000015</v>
      </c>
      <c r="Q59" s="14">
        <f t="shared" si="1"/>
        <v>0.66200000000000003</v>
      </c>
      <c r="R59" s="14">
        <f>VLOOKUP(D59,'ABBV per SKU 2021'!A:H,8,0)</f>
        <v>2.1000000000000001E-2</v>
      </c>
      <c r="S59" s="5">
        <v>0</v>
      </c>
      <c r="T59" s="5">
        <v>0</v>
      </c>
      <c r="U59" s="6" t="e">
        <f>VLOOKUP(F59,Producentenfee!$A$4:$B$7,2,0)*G59</f>
        <v>#N/A</v>
      </c>
    </row>
    <row r="60" spans="1:21" x14ac:dyDescent="0.25">
      <c r="A60" t="s">
        <v>177</v>
      </c>
      <c r="B60" s="4">
        <v>5410013122654</v>
      </c>
      <c r="C60" s="4">
        <v>5410013122661</v>
      </c>
      <c r="D60">
        <v>14100201050</v>
      </c>
      <c r="E60" t="s">
        <v>53</v>
      </c>
      <c r="F60">
        <f>VLOOKUP(A60,'[1]Masterdata 2021'!$A:$M,10,0)</f>
        <v>6</v>
      </c>
      <c r="G60">
        <v>6</v>
      </c>
      <c r="H60" s="6">
        <v>5.3689999999999998</v>
      </c>
      <c r="I60" s="6">
        <v>0.26500000000000001</v>
      </c>
      <c r="J60" s="6">
        <v>9.4E-2</v>
      </c>
      <c r="K60" s="6">
        <v>0</v>
      </c>
      <c r="L60" s="6">
        <v>0</v>
      </c>
      <c r="N60" s="36" t="s">
        <v>140</v>
      </c>
      <c r="O60" s="36" t="s">
        <v>140</v>
      </c>
      <c r="P60" s="14">
        <f t="shared" si="0"/>
        <v>5.3689999999999998</v>
      </c>
      <c r="Q60" s="14">
        <f t="shared" si="1"/>
        <v>0.26500000000000001</v>
      </c>
      <c r="R60" s="14">
        <f>VLOOKUP(D60,'ABBV per SKU 2021'!A:H,8,0)</f>
        <v>1.0999999999999999E-2</v>
      </c>
      <c r="S60" s="5">
        <v>0</v>
      </c>
      <c r="T60" s="5">
        <v>0</v>
      </c>
      <c r="U60" s="6" t="e">
        <f>VLOOKUP(F60,Producentenfee!$A$4:$B$7,2,0)*G60</f>
        <v>#N/A</v>
      </c>
    </row>
    <row r="61" spans="1:21" x14ac:dyDescent="0.25">
      <c r="A61" t="s">
        <v>177</v>
      </c>
      <c r="B61" s="4">
        <v>5410013122654</v>
      </c>
      <c r="C61" s="4">
        <v>5410013122661</v>
      </c>
      <c r="D61">
        <v>14100201150</v>
      </c>
      <c r="E61" t="s">
        <v>53</v>
      </c>
      <c r="F61">
        <f>VLOOKUP(A61,'[1]Masterdata 2021'!$A:$M,10,0)</f>
        <v>6</v>
      </c>
      <c r="G61">
        <v>6</v>
      </c>
      <c r="H61" s="6">
        <v>5.3689999999999998</v>
      </c>
      <c r="I61" s="6">
        <v>0.26500000000000001</v>
      </c>
      <c r="J61" s="6">
        <v>9.4E-2</v>
      </c>
      <c r="K61" s="6">
        <v>0</v>
      </c>
      <c r="L61" s="6">
        <v>0</v>
      </c>
      <c r="N61" s="36" t="s">
        <v>140</v>
      </c>
      <c r="O61" s="36" t="s">
        <v>140</v>
      </c>
      <c r="P61" s="14">
        <f t="shared" si="0"/>
        <v>5.3689999999999998</v>
      </c>
      <c r="Q61" s="14">
        <f t="shared" si="1"/>
        <v>0.26500000000000001</v>
      </c>
      <c r="R61" s="14">
        <f>VLOOKUP(D61,'ABBV per SKU 2021'!A:H,8,0)</f>
        <v>1.0999999999999999E-2</v>
      </c>
      <c r="S61" s="5">
        <v>0</v>
      </c>
      <c r="T61" s="5">
        <v>0</v>
      </c>
      <c r="U61" s="6" t="e">
        <f>VLOOKUP(F61,Producentenfee!$A$4:$B$7,2,0)*G61</f>
        <v>#N/A</v>
      </c>
    </row>
    <row r="62" spans="1:21" x14ac:dyDescent="0.25">
      <c r="A62" t="s">
        <v>177</v>
      </c>
      <c r="B62" s="4">
        <v>5410013122654</v>
      </c>
      <c r="C62" s="4">
        <v>5410013122661</v>
      </c>
      <c r="D62">
        <v>14100201350</v>
      </c>
      <c r="E62" t="s">
        <v>53</v>
      </c>
      <c r="F62">
        <f>VLOOKUP(A62,'[1]Masterdata 2021'!$A:$M,10,0)</f>
        <v>6</v>
      </c>
      <c r="G62">
        <v>6</v>
      </c>
      <c r="H62" s="6">
        <v>5.3689999999999998</v>
      </c>
      <c r="I62" s="6">
        <v>0.26500000000000001</v>
      </c>
      <c r="J62" s="6">
        <v>9.4E-2</v>
      </c>
      <c r="K62" s="6">
        <v>0</v>
      </c>
      <c r="L62" s="6">
        <v>0</v>
      </c>
      <c r="N62" s="36" t="s">
        <v>140</v>
      </c>
      <c r="O62" s="36" t="s">
        <v>140</v>
      </c>
      <c r="P62" s="14">
        <f t="shared" si="0"/>
        <v>5.3689999999999998</v>
      </c>
      <c r="Q62" s="14">
        <f t="shared" si="1"/>
        <v>0.26500000000000001</v>
      </c>
      <c r="R62" s="14">
        <f>VLOOKUP(D62,'ABBV per SKU 2021'!A:H,8,0)</f>
        <v>1.0999999999999999E-2</v>
      </c>
      <c r="S62" s="5">
        <v>0</v>
      </c>
      <c r="T62" s="5">
        <v>0</v>
      </c>
      <c r="U62" s="6" t="e">
        <f>VLOOKUP(F62,Producentenfee!$A$4:$B$7,2,0)*G62</f>
        <v>#N/A</v>
      </c>
    </row>
    <row r="63" spans="1:21" x14ac:dyDescent="0.25">
      <c r="A63" t="s">
        <v>178</v>
      </c>
      <c r="B63" s="4">
        <v>54087057</v>
      </c>
      <c r="C63" s="4">
        <v>5410013123897</v>
      </c>
      <c r="D63">
        <v>14130201040</v>
      </c>
      <c r="E63" t="s">
        <v>54</v>
      </c>
      <c r="F63">
        <f>VLOOKUP(A63,'[1]Masterdata 2021'!$A:$M,10,0)</f>
        <v>28</v>
      </c>
      <c r="G63">
        <v>28</v>
      </c>
      <c r="H63" s="6">
        <v>12.488</v>
      </c>
      <c r="I63" s="6">
        <v>0.61799999999999999</v>
      </c>
      <c r="J63" s="6">
        <v>1.0999999999999999E-2</v>
      </c>
      <c r="K63" s="6">
        <v>0</v>
      </c>
      <c r="L63" s="6">
        <v>0</v>
      </c>
      <c r="N63" s="4">
        <v>54087057</v>
      </c>
      <c r="O63" s="4">
        <v>5410013123897</v>
      </c>
      <c r="P63" s="14">
        <f t="shared" si="0"/>
        <v>12.488</v>
      </c>
      <c r="Q63" s="14">
        <f t="shared" si="1"/>
        <v>0.61799999999999999</v>
      </c>
      <c r="R63" s="14">
        <f>VLOOKUP(D63,'ABBV per SKU 2021'!A:H,8,0)</f>
        <v>2.2000000000000002E-2</v>
      </c>
      <c r="S63" s="5">
        <v>0</v>
      </c>
      <c r="T63" s="5">
        <v>0</v>
      </c>
      <c r="U63" s="6" t="e">
        <f>VLOOKUP(F63,Producentenfee!$A$4:$B$7,2,0)*G63</f>
        <v>#N/A</v>
      </c>
    </row>
    <row r="64" spans="1:21" x14ac:dyDescent="0.25">
      <c r="A64" t="s">
        <v>178</v>
      </c>
      <c r="B64" s="4">
        <v>54087057</v>
      </c>
      <c r="C64" s="4">
        <v>5410013123897</v>
      </c>
      <c r="D64">
        <v>14130201080</v>
      </c>
      <c r="E64" t="s">
        <v>54</v>
      </c>
      <c r="F64">
        <f>VLOOKUP(A64,'[1]Masterdata 2021'!$A:$M,10,0)</f>
        <v>28</v>
      </c>
      <c r="G64">
        <v>28</v>
      </c>
      <c r="H64" s="6">
        <v>12.488</v>
      </c>
      <c r="I64" s="6">
        <v>0.61799999999999999</v>
      </c>
      <c r="J64" s="6">
        <v>1.0999999999999999E-2</v>
      </c>
      <c r="K64" s="6">
        <v>0</v>
      </c>
      <c r="L64" s="6">
        <v>0</v>
      </c>
      <c r="N64" s="4">
        <v>54087057</v>
      </c>
      <c r="O64" s="4">
        <v>5410013123897</v>
      </c>
      <c r="P64" s="14">
        <f t="shared" si="0"/>
        <v>12.488</v>
      </c>
      <c r="Q64" s="14">
        <f t="shared" si="1"/>
        <v>0.61799999999999999</v>
      </c>
      <c r="R64" s="14">
        <f>VLOOKUP(D64,'ABBV per SKU 2021'!A:H,8,0)</f>
        <v>2.2000000000000002E-2</v>
      </c>
      <c r="S64" s="5">
        <v>0</v>
      </c>
      <c r="T64" s="5">
        <v>0</v>
      </c>
      <c r="U64" s="6" t="e">
        <f>VLOOKUP(F64,Producentenfee!$A$4:$B$7,2,0)*G64</f>
        <v>#N/A</v>
      </c>
    </row>
    <row r="65" spans="1:21" x14ac:dyDescent="0.25">
      <c r="A65" t="s">
        <v>179</v>
      </c>
      <c r="B65" s="4">
        <v>5410013149002</v>
      </c>
      <c r="C65" s="4">
        <v>5410013149019</v>
      </c>
      <c r="D65">
        <v>14140201056</v>
      </c>
      <c r="E65" t="s">
        <v>55</v>
      </c>
      <c r="F65">
        <f>VLOOKUP(A65,'[1]Masterdata 2021'!$A:$M,10,0)</f>
        <v>6</v>
      </c>
      <c r="G65">
        <v>6</v>
      </c>
      <c r="H65" s="6">
        <v>8.4090000000000007</v>
      </c>
      <c r="I65" s="6">
        <v>0.66200000000000003</v>
      </c>
      <c r="J65" s="6">
        <v>1.7999999999999999E-2</v>
      </c>
      <c r="K65" s="6">
        <v>0.375</v>
      </c>
      <c r="L65" s="6">
        <v>0.12</v>
      </c>
      <c r="N65" s="36" t="s">
        <v>140</v>
      </c>
      <c r="O65" s="36" t="s">
        <v>140</v>
      </c>
      <c r="P65" s="14">
        <f t="shared" si="0"/>
        <v>8.2890000000000015</v>
      </c>
      <c r="Q65" s="14">
        <f t="shared" si="1"/>
        <v>0.66200000000000003</v>
      </c>
      <c r="R65" s="14">
        <f>VLOOKUP(D65,'ABBV per SKU 2021'!A:H,8,0)</f>
        <v>2.1000000000000001E-2</v>
      </c>
      <c r="S65" s="5">
        <v>0</v>
      </c>
      <c r="T65" s="5">
        <v>0</v>
      </c>
      <c r="U65" s="6" t="e">
        <f>VLOOKUP(F65,Producentenfee!$A$4:$B$7,2,0)*G65</f>
        <v>#N/A</v>
      </c>
    </row>
    <row r="66" spans="1:21" x14ac:dyDescent="0.25">
      <c r="A66" t="s">
        <v>179</v>
      </c>
      <c r="B66" s="4">
        <v>5410013149002</v>
      </c>
      <c r="C66" s="4">
        <v>5410013149019</v>
      </c>
      <c r="D66">
        <v>14140201140</v>
      </c>
      <c r="E66" t="s">
        <v>55</v>
      </c>
      <c r="F66">
        <f>VLOOKUP(A66,'[1]Masterdata 2021'!$A:$M,10,0)</f>
        <v>6</v>
      </c>
      <c r="G66">
        <v>6</v>
      </c>
      <c r="H66" s="6">
        <v>8.4090000000000007</v>
      </c>
      <c r="I66" s="6">
        <v>0.66200000000000003</v>
      </c>
      <c r="J66" s="6">
        <v>1.7999999999999999E-2</v>
      </c>
      <c r="K66" s="6">
        <v>0.375</v>
      </c>
      <c r="L66" s="6">
        <v>0.12</v>
      </c>
      <c r="N66" s="36" t="s">
        <v>140</v>
      </c>
      <c r="O66" s="36" t="s">
        <v>140</v>
      </c>
      <c r="P66" s="14">
        <f t="shared" si="0"/>
        <v>8.2890000000000015</v>
      </c>
      <c r="Q66" s="14">
        <f t="shared" si="1"/>
        <v>0.66200000000000003</v>
      </c>
      <c r="R66" s="14">
        <f>VLOOKUP(D66,'ABBV per SKU 2021'!A:H,8,0)</f>
        <v>2.1000000000000001E-2</v>
      </c>
      <c r="S66" s="5">
        <v>0</v>
      </c>
      <c r="T66" s="5">
        <v>0</v>
      </c>
      <c r="U66" s="6" t="e">
        <f>VLOOKUP(F66,Producentenfee!$A$4:$B$7,2,0)*G66</f>
        <v>#N/A</v>
      </c>
    </row>
    <row r="67" spans="1:21" x14ac:dyDescent="0.25">
      <c r="A67" t="s">
        <v>180</v>
      </c>
      <c r="B67" s="4">
        <v>5410013147657</v>
      </c>
      <c r="C67" s="4">
        <v>5410013147664</v>
      </c>
      <c r="D67">
        <v>14170101050</v>
      </c>
      <c r="E67" t="s">
        <v>56</v>
      </c>
      <c r="F67">
        <f>VLOOKUP(A67,'[1]Masterdata 2021'!$A:$M,10,0)</f>
        <v>6</v>
      </c>
      <c r="G67">
        <v>6</v>
      </c>
      <c r="H67" s="6">
        <v>5.3689999999999998</v>
      </c>
      <c r="I67" s="6">
        <v>0.26500000000000001</v>
      </c>
      <c r="J67" s="6">
        <v>9.4E-2</v>
      </c>
      <c r="K67" s="6">
        <v>0</v>
      </c>
      <c r="L67" s="6">
        <v>0</v>
      </c>
      <c r="N67" s="36" t="s">
        <v>140</v>
      </c>
      <c r="O67" s="36" t="s">
        <v>140</v>
      </c>
      <c r="P67" s="14">
        <f t="shared" si="0"/>
        <v>5.3689999999999998</v>
      </c>
      <c r="Q67" s="14">
        <f t="shared" si="1"/>
        <v>0.26500000000000001</v>
      </c>
      <c r="R67" s="14">
        <f>VLOOKUP(D67,'ABBV per SKU 2021'!A:H,8,0)</f>
        <v>1.0999999999999999E-2</v>
      </c>
      <c r="S67" s="5">
        <v>0</v>
      </c>
      <c r="T67" s="5">
        <v>0</v>
      </c>
      <c r="U67" s="6" t="e">
        <f>VLOOKUP(F67,Producentenfee!$A$4:$B$7,2,0)*G67</f>
        <v>#N/A</v>
      </c>
    </row>
    <row r="68" spans="1:21" x14ac:dyDescent="0.25">
      <c r="A68" t="s">
        <v>180</v>
      </c>
      <c r="B68" s="4">
        <v>5410013147657</v>
      </c>
      <c r="C68" s="4">
        <v>5410013147664</v>
      </c>
      <c r="D68">
        <v>14170101150</v>
      </c>
      <c r="E68" t="s">
        <v>56</v>
      </c>
      <c r="F68">
        <f>VLOOKUP(A68,'[1]Masterdata 2021'!$A:$M,10,0)</f>
        <v>6</v>
      </c>
      <c r="G68">
        <v>6</v>
      </c>
      <c r="H68" s="6">
        <v>5.3689999999999998</v>
      </c>
      <c r="I68" s="6">
        <v>0.26500000000000001</v>
      </c>
      <c r="J68" s="6">
        <v>9.4E-2</v>
      </c>
      <c r="K68" s="6">
        <v>0</v>
      </c>
      <c r="L68" s="6">
        <v>0</v>
      </c>
      <c r="N68" s="36" t="s">
        <v>140</v>
      </c>
      <c r="O68" s="36" t="s">
        <v>140</v>
      </c>
      <c r="P68" s="14">
        <f t="shared" si="0"/>
        <v>5.3689999999999998</v>
      </c>
      <c r="Q68" s="14">
        <f t="shared" si="1"/>
        <v>0.26500000000000001</v>
      </c>
      <c r="R68" s="14">
        <f>VLOOKUP(D68,'ABBV per SKU 2021'!A:H,8,0)</f>
        <v>1.0999999999999999E-2</v>
      </c>
      <c r="S68" s="5">
        <v>0</v>
      </c>
      <c r="T68" s="5">
        <v>0</v>
      </c>
      <c r="U68" s="6" t="e">
        <f>VLOOKUP(F68,Producentenfee!$A$4:$B$7,2,0)*G68</f>
        <v>#N/A</v>
      </c>
    </row>
    <row r="69" spans="1:21" x14ac:dyDescent="0.25">
      <c r="A69" t="s">
        <v>180</v>
      </c>
      <c r="B69" s="4">
        <v>5410013147657</v>
      </c>
      <c r="C69" s="4">
        <v>5410013147664</v>
      </c>
      <c r="D69">
        <v>14170101350</v>
      </c>
      <c r="E69" t="s">
        <v>56</v>
      </c>
      <c r="F69">
        <f>VLOOKUP(A69,'[1]Masterdata 2021'!$A:$M,10,0)</f>
        <v>6</v>
      </c>
      <c r="G69">
        <v>6</v>
      </c>
      <c r="H69" s="6">
        <v>5.3689999999999998</v>
      </c>
      <c r="I69" s="6">
        <v>0.26500000000000001</v>
      </c>
      <c r="J69" s="6">
        <v>9.4E-2</v>
      </c>
      <c r="K69" s="6">
        <v>0</v>
      </c>
      <c r="L69" s="6">
        <v>0</v>
      </c>
      <c r="N69" s="36" t="s">
        <v>140</v>
      </c>
      <c r="O69" s="36" t="s">
        <v>140</v>
      </c>
      <c r="P69" s="14">
        <f t="shared" si="0"/>
        <v>5.3689999999999998</v>
      </c>
      <c r="Q69" s="14">
        <f t="shared" si="1"/>
        <v>0.26500000000000001</v>
      </c>
      <c r="R69" s="14">
        <f>VLOOKUP(D69,'ABBV per SKU 2021'!A:H,8,0)</f>
        <v>1.0999999999999999E-2</v>
      </c>
      <c r="S69" s="5">
        <v>0</v>
      </c>
      <c r="T69" s="5">
        <v>0</v>
      </c>
      <c r="U69" s="6" t="e">
        <f>VLOOKUP(F69,Producentenfee!$A$4:$B$7,2,0)*G69</f>
        <v>#N/A</v>
      </c>
    </row>
    <row r="70" spans="1:21" x14ac:dyDescent="0.25">
      <c r="A70" t="s">
        <v>181</v>
      </c>
      <c r="B70" s="4">
        <v>5410013144205</v>
      </c>
      <c r="C70" s="4">
        <v>5410013144212</v>
      </c>
      <c r="D70">
        <v>14210201056</v>
      </c>
      <c r="E70" t="s">
        <v>57</v>
      </c>
      <c r="F70">
        <f>VLOOKUP(A70,'[1]Masterdata 2021'!$A:$M,10,0)</f>
        <v>6</v>
      </c>
      <c r="G70">
        <v>6</v>
      </c>
      <c r="H70" s="6">
        <v>8.4090000000000007</v>
      </c>
      <c r="I70" s="6">
        <v>0.66200000000000003</v>
      </c>
      <c r="J70" s="6">
        <v>1.7999999999999999E-2</v>
      </c>
      <c r="K70" s="6">
        <v>0.375</v>
      </c>
      <c r="L70" s="6">
        <v>0.12</v>
      </c>
      <c r="N70" s="36" t="s">
        <v>140</v>
      </c>
      <c r="O70" s="36" t="s">
        <v>140</v>
      </c>
      <c r="P70" s="14">
        <f t="shared" ref="P70:P133" si="2">+H70-L70</f>
        <v>8.2890000000000015</v>
      </c>
      <c r="Q70" s="14">
        <f t="shared" ref="Q70:Q133" si="3">+I70</f>
        <v>0.66200000000000003</v>
      </c>
      <c r="R70" s="14">
        <f>VLOOKUP(D70,'ABBV per SKU 2021'!A:H,8,0)</f>
        <v>2.1000000000000001E-2</v>
      </c>
      <c r="S70" s="5">
        <v>0</v>
      </c>
      <c r="T70" s="5">
        <v>0</v>
      </c>
      <c r="U70" s="6" t="e">
        <f>VLOOKUP(F70,Producentenfee!$A$4:$B$7,2,0)*G70</f>
        <v>#N/A</v>
      </c>
    </row>
    <row r="71" spans="1:21" x14ac:dyDescent="0.25">
      <c r="A71" t="s">
        <v>181</v>
      </c>
      <c r="B71" s="4">
        <v>5410013144205</v>
      </c>
      <c r="C71" s="4">
        <v>5410013144212</v>
      </c>
      <c r="D71">
        <v>14210201140</v>
      </c>
      <c r="E71" t="s">
        <v>57</v>
      </c>
      <c r="F71">
        <f>VLOOKUP(A71,'[1]Masterdata 2021'!$A:$M,10,0)</f>
        <v>6</v>
      </c>
      <c r="G71">
        <v>6</v>
      </c>
      <c r="H71" s="6">
        <v>8.4090000000000007</v>
      </c>
      <c r="I71" s="6">
        <v>0.66200000000000003</v>
      </c>
      <c r="J71" s="6">
        <v>1.7999999999999999E-2</v>
      </c>
      <c r="K71" s="6">
        <v>0.375</v>
      </c>
      <c r="L71" s="6">
        <v>0.12</v>
      </c>
      <c r="N71" s="36" t="s">
        <v>140</v>
      </c>
      <c r="O71" s="36" t="s">
        <v>140</v>
      </c>
      <c r="P71" s="14">
        <f t="shared" si="2"/>
        <v>8.2890000000000015</v>
      </c>
      <c r="Q71" s="14">
        <f t="shared" si="3"/>
        <v>0.66200000000000003</v>
      </c>
      <c r="R71" s="14">
        <f>VLOOKUP(D71,'ABBV per SKU 2021'!A:H,8,0)</f>
        <v>2.1000000000000001E-2</v>
      </c>
      <c r="S71" s="5">
        <v>0</v>
      </c>
      <c r="T71" s="5">
        <v>0</v>
      </c>
      <c r="U71" s="6" t="e">
        <f>VLOOKUP(F71,Producentenfee!$A$4:$B$7,2,0)*G71</f>
        <v>#N/A</v>
      </c>
    </row>
    <row r="72" spans="1:21" x14ac:dyDescent="0.25">
      <c r="A72" t="s">
        <v>182</v>
      </c>
      <c r="B72" s="4">
        <v>5410013139256</v>
      </c>
      <c r="C72" s="4">
        <v>5410013139263</v>
      </c>
      <c r="D72">
        <v>14240101050</v>
      </c>
      <c r="E72" t="s">
        <v>58</v>
      </c>
      <c r="F72">
        <f>VLOOKUP(A72,'[1]Masterdata 2021'!$A:$M,10,0)</f>
        <v>6</v>
      </c>
      <c r="G72">
        <v>6</v>
      </c>
      <c r="H72" s="6">
        <v>5.3689999999999998</v>
      </c>
      <c r="I72" s="6">
        <v>0.26500000000000001</v>
      </c>
      <c r="J72" s="6">
        <v>9.4E-2</v>
      </c>
      <c r="K72" s="6">
        <v>0</v>
      </c>
      <c r="L72" s="6">
        <v>0</v>
      </c>
      <c r="N72" s="36" t="s">
        <v>140</v>
      </c>
      <c r="O72" s="36" t="s">
        <v>140</v>
      </c>
      <c r="P72" s="14">
        <f t="shared" si="2"/>
        <v>5.3689999999999998</v>
      </c>
      <c r="Q72" s="14">
        <f t="shared" si="3"/>
        <v>0.26500000000000001</v>
      </c>
      <c r="R72" s="14">
        <f>VLOOKUP(D72,'ABBV per SKU 2021'!A:H,8,0)</f>
        <v>1.0999999999999999E-2</v>
      </c>
      <c r="S72" s="5">
        <v>0</v>
      </c>
      <c r="T72" s="5">
        <v>0</v>
      </c>
      <c r="U72" s="6" t="e">
        <f>VLOOKUP(F72,Producentenfee!$A$4:$B$7,2,0)*G72</f>
        <v>#N/A</v>
      </c>
    </row>
    <row r="73" spans="1:21" x14ac:dyDescent="0.25">
      <c r="A73" t="s">
        <v>182</v>
      </c>
      <c r="B73" s="4">
        <v>5410013139256</v>
      </c>
      <c r="C73" s="4">
        <v>5410013139263</v>
      </c>
      <c r="D73">
        <v>14240101150</v>
      </c>
      <c r="E73" t="s">
        <v>58</v>
      </c>
      <c r="F73">
        <f>VLOOKUP(A73,'[1]Masterdata 2021'!$A:$M,10,0)</f>
        <v>6</v>
      </c>
      <c r="G73">
        <v>6</v>
      </c>
      <c r="H73" s="6">
        <v>5.3689999999999998</v>
      </c>
      <c r="I73" s="6">
        <v>0.26500000000000001</v>
      </c>
      <c r="J73" s="6">
        <v>9.4E-2</v>
      </c>
      <c r="K73" s="6">
        <v>0</v>
      </c>
      <c r="L73" s="6">
        <v>0</v>
      </c>
      <c r="N73" s="36" t="s">
        <v>140</v>
      </c>
      <c r="O73" s="36" t="s">
        <v>140</v>
      </c>
      <c r="P73" s="14">
        <f t="shared" si="2"/>
        <v>5.3689999999999998</v>
      </c>
      <c r="Q73" s="14">
        <f t="shared" si="3"/>
        <v>0.26500000000000001</v>
      </c>
      <c r="R73" s="14">
        <f>VLOOKUP(D73,'ABBV per SKU 2021'!A:H,8,0)</f>
        <v>1.0999999999999999E-2</v>
      </c>
      <c r="S73" s="5">
        <v>0</v>
      </c>
      <c r="T73" s="5">
        <v>0</v>
      </c>
      <c r="U73" s="6" t="e">
        <f>VLOOKUP(F73,Producentenfee!$A$4:$B$7,2,0)*G73</f>
        <v>#N/A</v>
      </c>
    </row>
    <row r="74" spans="1:21" x14ac:dyDescent="0.25">
      <c r="A74" t="s">
        <v>182</v>
      </c>
      <c r="B74" s="4">
        <v>5410013139256</v>
      </c>
      <c r="C74" s="4">
        <v>5410013139263</v>
      </c>
      <c r="D74">
        <v>14240101350</v>
      </c>
      <c r="E74" t="s">
        <v>58</v>
      </c>
      <c r="F74">
        <f>VLOOKUP(A74,'[1]Masterdata 2021'!$A:$M,10,0)</f>
        <v>6</v>
      </c>
      <c r="G74">
        <v>6</v>
      </c>
      <c r="H74" s="6">
        <v>5.3689999999999998</v>
      </c>
      <c r="I74" s="6">
        <v>0.26500000000000001</v>
      </c>
      <c r="J74" s="6">
        <v>9.4E-2</v>
      </c>
      <c r="K74" s="6">
        <v>0</v>
      </c>
      <c r="L74" s="6">
        <v>0</v>
      </c>
      <c r="N74" s="36" t="s">
        <v>140</v>
      </c>
      <c r="O74" s="36" t="s">
        <v>140</v>
      </c>
      <c r="P74" s="14">
        <f t="shared" si="2"/>
        <v>5.3689999999999998</v>
      </c>
      <c r="Q74" s="14">
        <f t="shared" si="3"/>
        <v>0.26500000000000001</v>
      </c>
      <c r="R74" s="14">
        <f>VLOOKUP(D74,'ABBV per SKU 2021'!A:H,8,0)</f>
        <v>1.0999999999999999E-2</v>
      </c>
      <c r="S74" s="5">
        <v>0</v>
      </c>
      <c r="T74" s="5">
        <v>0</v>
      </c>
      <c r="U74" s="6" t="e">
        <f>VLOOKUP(F74,Producentenfee!$A$4:$B$7,2,0)*G74</f>
        <v>#N/A</v>
      </c>
    </row>
    <row r="75" spans="1:21" x14ac:dyDescent="0.25">
      <c r="A75" t="s">
        <v>183</v>
      </c>
      <c r="B75" s="4">
        <v>5410013183204</v>
      </c>
      <c r="C75" s="4">
        <v>5410013183211</v>
      </c>
      <c r="D75">
        <v>14330101056</v>
      </c>
      <c r="E75" t="s">
        <v>59</v>
      </c>
      <c r="F75">
        <f>VLOOKUP(A75,'[1]Masterdata 2021'!$A:$M,10,0)</f>
        <v>6</v>
      </c>
      <c r="G75">
        <v>6</v>
      </c>
      <c r="H75" s="6">
        <v>8.4090000000000007</v>
      </c>
      <c r="I75" s="6">
        <v>0.66200000000000003</v>
      </c>
      <c r="J75" s="6">
        <v>1.7999999999999999E-2</v>
      </c>
      <c r="K75" s="6">
        <v>0.375</v>
      </c>
      <c r="L75" s="6">
        <v>0.12</v>
      </c>
      <c r="N75" s="36" t="s">
        <v>140</v>
      </c>
      <c r="O75" s="36" t="s">
        <v>140</v>
      </c>
      <c r="P75" s="14">
        <f t="shared" si="2"/>
        <v>8.2890000000000015</v>
      </c>
      <c r="Q75" s="14">
        <f t="shared" si="3"/>
        <v>0.66200000000000003</v>
      </c>
      <c r="R75" s="14">
        <f>VLOOKUP(D75,'ABBV per SKU 2021'!A:H,8,0)</f>
        <v>2.1000000000000001E-2</v>
      </c>
      <c r="S75" s="5">
        <v>0</v>
      </c>
      <c r="T75" s="5">
        <v>0</v>
      </c>
      <c r="U75" s="6" t="e">
        <f>VLOOKUP(F75,Producentenfee!$A$4:$B$7,2,0)*G75</f>
        <v>#N/A</v>
      </c>
    </row>
    <row r="76" spans="1:21" x14ac:dyDescent="0.25">
      <c r="A76" t="s">
        <v>183</v>
      </c>
      <c r="B76" s="4">
        <v>5410013183204</v>
      </c>
      <c r="C76" s="4">
        <v>5410013183211</v>
      </c>
      <c r="D76">
        <v>14330101140</v>
      </c>
      <c r="E76" t="s">
        <v>59</v>
      </c>
      <c r="F76">
        <f>VLOOKUP(A76,'[1]Masterdata 2021'!$A:$M,10,0)</f>
        <v>6</v>
      </c>
      <c r="G76">
        <v>6</v>
      </c>
      <c r="H76" s="6">
        <v>8.4090000000000007</v>
      </c>
      <c r="I76" s="6">
        <v>0.66200000000000003</v>
      </c>
      <c r="J76" s="6">
        <v>1.7999999999999999E-2</v>
      </c>
      <c r="K76" s="6">
        <v>0.375</v>
      </c>
      <c r="L76" s="6">
        <v>0.12</v>
      </c>
      <c r="N76" s="36" t="s">
        <v>140</v>
      </c>
      <c r="O76" s="36" t="s">
        <v>140</v>
      </c>
      <c r="P76" s="14">
        <f t="shared" si="2"/>
        <v>8.2890000000000015</v>
      </c>
      <c r="Q76" s="14">
        <f t="shared" si="3"/>
        <v>0.66200000000000003</v>
      </c>
      <c r="R76" s="14">
        <f>VLOOKUP(D76,'ABBV per SKU 2021'!A:H,8,0)</f>
        <v>2.1000000000000001E-2</v>
      </c>
      <c r="S76" s="5">
        <v>0</v>
      </c>
      <c r="T76" s="5">
        <v>0</v>
      </c>
      <c r="U76" s="6" t="e">
        <f>VLOOKUP(F76,Producentenfee!$A$4:$B$7,2,0)*G76</f>
        <v>#N/A</v>
      </c>
    </row>
    <row r="77" spans="1:21" x14ac:dyDescent="0.25">
      <c r="A77" t="s">
        <v>184</v>
      </c>
      <c r="B77" s="4">
        <v>5410013159001</v>
      </c>
      <c r="C77" s="4">
        <v>5410013159018</v>
      </c>
      <c r="D77">
        <v>14350101050</v>
      </c>
      <c r="E77" t="s">
        <v>60</v>
      </c>
      <c r="F77">
        <f>VLOOKUP(A77,'[1]Masterdata 2021'!$A:$M,10,0)</f>
        <v>6</v>
      </c>
      <c r="G77">
        <v>6</v>
      </c>
      <c r="H77" s="6">
        <v>5.3689999999999998</v>
      </c>
      <c r="I77" s="6">
        <v>0.26500000000000001</v>
      </c>
      <c r="J77" s="6">
        <v>9.4E-2</v>
      </c>
      <c r="K77" s="6">
        <v>0</v>
      </c>
      <c r="L77" s="6">
        <v>0</v>
      </c>
      <c r="N77" s="36" t="s">
        <v>140</v>
      </c>
      <c r="O77" s="36" t="s">
        <v>140</v>
      </c>
      <c r="P77" s="14">
        <f t="shared" si="2"/>
        <v>5.3689999999999998</v>
      </c>
      <c r="Q77" s="14">
        <f t="shared" si="3"/>
        <v>0.26500000000000001</v>
      </c>
      <c r="R77" s="14">
        <f>VLOOKUP(D77,'ABBV per SKU 2021'!A:H,8,0)</f>
        <v>1.0999999999999999E-2</v>
      </c>
      <c r="S77" s="5">
        <v>0</v>
      </c>
      <c r="T77" s="5">
        <v>0</v>
      </c>
      <c r="U77" s="6" t="e">
        <f>VLOOKUP(F77,Producentenfee!$A$4:$B$7,2,0)*G77</f>
        <v>#N/A</v>
      </c>
    </row>
    <row r="78" spans="1:21" x14ac:dyDescent="0.25">
      <c r="A78" t="s">
        <v>184</v>
      </c>
      <c r="B78" s="4">
        <v>5410013159001</v>
      </c>
      <c r="C78" s="4">
        <v>5410013159018</v>
      </c>
      <c r="D78">
        <v>14350101150</v>
      </c>
      <c r="E78" t="s">
        <v>60</v>
      </c>
      <c r="F78">
        <f>VLOOKUP(A78,'[1]Masterdata 2021'!$A:$M,10,0)</f>
        <v>6</v>
      </c>
      <c r="G78">
        <v>6</v>
      </c>
      <c r="H78" s="6">
        <v>5.3689999999999998</v>
      </c>
      <c r="I78" s="6">
        <v>0.26500000000000001</v>
      </c>
      <c r="J78" s="6">
        <v>9.4E-2</v>
      </c>
      <c r="K78" s="6">
        <v>0</v>
      </c>
      <c r="L78" s="6">
        <v>0</v>
      </c>
      <c r="N78" s="36" t="s">
        <v>140</v>
      </c>
      <c r="O78" s="36" t="s">
        <v>140</v>
      </c>
      <c r="P78" s="14">
        <f t="shared" si="2"/>
        <v>5.3689999999999998</v>
      </c>
      <c r="Q78" s="14">
        <f t="shared" si="3"/>
        <v>0.26500000000000001</v>
      </c>
      <c r="R78" s="14">
        <f>VLOOKUP(D78,'ABBV per SKU 2021'!A:H,8,0)</f>
        <v>1.0999999999999999E-2</v>
      </c>
      <c r="S78" s="5">
        <v>0</v>
      </c>
      <c r="T78" s="5">
        <v>0</v>
      </c>
      <c r="U78" s="6" t="e">
        <f>VLOOKUP(F78,Producentenfee!$A$4:$B$7,2,0)*G78</f>
        <v>#N/A</v>
      </c>
    </row>
    <row r="79" spans="1:21" x14ac:dyDescent="0.25">
      <c r="A79" t="s">
        <v>184</v>
      </c>
      <c r="B79" s="4">
        <v>5410013159001</v>
      </c>
      <c r="C79" s="4">
        <v>5410013159018</v>
      </c>
      <c r="D79">
        <v>14350101350</v>
      </c>
      <c r="E79" t="s">
        <v>60</v>
      </c>
      <c r="F79">
        <f>VLOOKUP(A79,'[1]Masterdata 2021'!$A:$M,10,0)</f>
        <v>6</v>
      </c>
      <c r="G79">
        <v>6</v>
      </c>
      <c r="H79" s="6">
        <v>5.3689999999999998</v>
      </c>
      <c r="I79" s="6">
        <v>0.26500000000000001</v>
      </c>
      <c r="J79" s="6">
        <v>9.4E-2</v>
      </c>
      <c r="K79" s="6">
        <v>0</v>
      </c>
      <c r="L79" s="6">
        <v>0</v>
      </c>
      <c r="N79" s="36" t="s">
        <v>140</v>
      </c>
      <c r="O79" s="36" t="s">
        <v>140</v>
      </c>
      <c r="P79" s="14">
        <f t="shared" si="2"/>
        <v>5.3689999999999998</v>
      </c>
      <c r="Q79" s="14">
        <f t="shared" si="3"/>
        <v>0.26500000000000001</v>
      </c>
      <c r="R79" s="14">
        <f>VLOOKUP(D79,'ABBV per SKU 2021'!A:H,8,0)</f>
        <v>1.0999999999999999E-2</v>
      </c>
      <c r="S79" s="5">
        <v>0</v>
      </c>
      <c r="T79" s="5">
        <v>0</v>
      </c>
      <c r="U79" s="6" t="e">
        <f>VLOOKUP(F79,Producentenfee!$A$4:$B$7,2,0)*G79</f>
        <v>#N/A</v>
      </c>
    </row>
    <row r="80" spans="1:21" x14ac:dyDescent="0.25">
      <c r="A80" t="s">
        <v>185</v>
      </c>
      <c r="B80" s="4">
        <v>5410013156505</v>
      </c>
      <c r="C80" s="4">
        <v>5410013156512</v>
      </c>
      <c r="D80">
        <v>14400001140</v>
      </c>
      <c r="E80" t="s">
        <v>62</v>
      </c>
      <c r="F80">
        <f>VLOOKUP(A80,'[1]Masterdata 2021'!$A:$M,10,0)</f>
        <v>6</v>
      </c>
      <c r="G80">
        <v>6</v>
      </c>
      <c r="H80" s="6">
        <v>5.5590000000000002</v>
      </c>
      <c r="I80" s="6">
        <v>0.53</v>
      </c>
      <c r="J80" s="6">
        <v>1.6E-2</v>
      </c>
      <c r="K80" s="6">
        <v>0.375</v>
      </c>
      <c r="L80" s="6">
        <v>0.12</v>
      </c>
      <c r="N80" s="36" t="s">
        <v>140</v>
      </c>
      <c r="O80" s="36" t="s">
        <v>140</v>
      </c>
      <c r="P80" s="14">
        <f t="shared" si="2"/>
        <v>5.4390000000000001</v>
      </c>
      <c r="Q80" s="14">
        <f t="shared" si="3"/>
        <v>0.53</v>
      </c>
      <c r="R80" s="14">
        <f>VLOOKUP(D80,'ABBV per SKU 2021'!A:H,8,0)</f>
        <v>1.8000000000000002E-2</v>
      </c>
      <c r="S80" s="5">
        <v>0</v>
      </c>
      <c r="T80" s="5">
        <v>0</v>
      </c>
      <c r="U80" s="6" t="e">
        <f>VLOOKUP(F80,Producentenfee!$A$4:$B$7,2,0)*G80</f>
        <v>#N/A</v>
      </c>
    </row>
    <row r="81" spans="1:21" x14ac:dyDescent="0.25">
      <c r="A81" t="s">
        <v>186</v>
      </c>
      <c r="B81" s="4">
        <v>5410013150749</v>
      </c>
      <c r="C81" s="4">
        <v>5410013150756</v>
      </c>
      <c r="D81">
        <v>14621001060</v>
      </c>
      <c r="E81" t="s">
        <v>63</v>
      </c>
      <c r="F81">
        <f>VLOOKUP(A81,'[1]Masterdata 2021'!$A:$M,10,0)</f>
        <v>6</v>
      </c>
      <c r="G81">
        <v>6</v>
      </c>
      <c r="H81" s="6">
        <v>7.3440000000000003</v>
      </c>
      <c r="I81" s="6">
        <v>0.53</v>
      </c>
      <c r="J81" s="6">
        <v>1.7000000000000001E-2</v>
      </c>
      <c r="K81" s="6">
        <v>0.375</v>
      </c>
      <c r="L81" s="6">
        <v>0.12</v>
      </c>
      <c r="N81" s="36" t="s">
        <v>140</v>
      </c>
      <c r="O81" s="36" t="s">
        <v>140</v>
      </c>
      <c r="P81" s="14">
        <f t="shared" si="2"/>
        <v>7.2240000000000002</v>
      </c>
      <c r="Q81" s="14">
        <f t="shared" si="3"/>
        <v>0.53</v>
      </c>
      <c r="R81" s="14">
        <f>VLOOKUP(D81,'ABBV per SKU 2021'!A:H,8,0)</f>
        <v>1.9E-2</v>
      </c>
      <c r="S81" s="5">
        <v>0</v>
      </c>
      <c r="T81" s="5">
        <v>0</v>
      </c>
      <c r="U81" s="6" t="e">
        <f>VLOOKUP(F81,Producentenfee!$A$4:$B$7,2,0)*G81</f>
        <v>#N/A</v>
      </c>
    </row>
    <row r="82" spans="1:21" x14ac:dyDescent="0.25">
      <c r="A82" t="s">
        <v>186</v>
      </c>
      <c r="B82" s="4">
        <v>5410013150749</v>
      </c>
      <c r="C82" s="4">
        <v>5410013150756</v>
      </c>
      <c r="D82">
        <v>14621001150</v>
      </c>
      <c r="E82" t="s">
        <v>63</v>
      </c>
      <c r="F82">
        <f>VLOOKUP(A82,'[1]Masterdata 2021'!$A:$M,10,0)</f>
        <v>6</v>
      </c>
      <c r="G82">
        <v>6</v>
      </c>
      <c r="H82" s="6">
        <v>7.3440000000000003</v>
      </c>
      <c r="I82" s="6">
        <v>0.53</v>
      </c>
      <c r="J82" s="6">
        <v>1.7000000000000001E-2</v>
      </c>
      <c r="K82" s="6">
        <v>0.375</v>
      </c>
      <c r="L82" s="6">
        <v>0.12</v>
      </c>
      <c r="N82" s="36" t="s">
        <v>140</v>
      </c>
      <c r="O82" s="36" t="s">
        <v>140</v>
      </c>
      <c r="P82" s="14">
        <f t="shared" si="2"/>
        <v>7.2240000000000002</v>
      </c>
      <c r="Q82" s="14">
        <f t="shared" si="3"/>
        <v>0.53</v>
      </c>
      <c r="R82" s="14">
        <f>VLOOKUP(D82,'ABBV per SKU 2021'!A:H,8,0)</f>
        <v>1.9E-2</v>
      </c>
      <c r="S82" s="5">
        <v>0</v>
      </c>
      <c r="T82" s="5">
        <v>0</v>
      </c>
      <c r="U82" s="6" t="e">
        <f>VLOOKUP(F82,Producentenfee!$A$4:$B$7,2,0)*G82</f>
        <v>#N/A</v>
      </c>
    </row>
    <row r="83" spans="1:21" x14ac:dyDescent="0.25">
      <c r="A83" t="s">
        <v>187</v>
      </c>
      <c r="B83" s="4">
        <v>5410013152101</v>
      </c>
      <c r="C83" s="4">
        <v>5410013152118</v>
      </c>
      <c r="D83">
        <v>14640001060</v>
      </c>
      <c r="E83" t="s">
        <v>64</v>
      </c>
      <c r="F83">
        <f>VLOOKUP(A83,'[1]Masterdata 2021'!$A:$M,10,0)</f>
        <v>6</v>
      </c>
      <c r="G83">
        <v>6</v>
      </c>
      <c r="H83" s="6">
        <v>7.3440000000000003</v>
      </c>
      <c r="I83" s="6">
        <v>0.53</v>
      </c>
      <c r="J83" s="6">
        <v>1.7000000000000001E-2</v>
      </c>
      <c r="K83" s="6">
        <v>0.375</v>
      </c>
      <c r="L83" s="6">
        <v>0.12</v>
      </c>
      <c r="N83" s="36" t="s">
        <v>140</v>
      </c>
      <c r="O83" s="36" t="s">
        <v>140</v>
      </c>
      <c r="P83" s="14">
        <f t="shared" si="2"/>
        <v>7.2240000000000002</v>
      </c>
      <c r="Q83" s="14">
        <f t="shared" si="3"/>
        <v>0.53</v>
      </c>
      <c r="R83" s="14">
        <f>VLOOKUP(D83,'ABBV per SKU 2021'!A:H,8,0)</f>
        <v>1.9E-2</v>
      </c>
      <c r="S83" s="5">
        <v>0</v>
      </c>
      <c r="T83" s="5">
        <v>0</v>
      </c>
      <c r="U83" s="6" t="e">
        <f>VLOOKUP(F83,Producentenfee!$A$4:$B$7,2,0)*G83</f>
        <v>#N/A</v>
      </c>
    </row>
    <row r="84" spans="1:21" x14ac:dyDescent="0.25">
      <c r="A84" t="s">
        <v>187</v>
      </c>
      <c r="B84" s="4">
        <v>5410013152101</v>
      </c>
      <c r="C84" s="4">
        <v>5410013152118</v>
      </c>
      <c r="D84">
        <v>14640001150</v>
      </c>
      <c r="E84" t="s">
        <v>64</v>
      </c>
      <c r="F84">
        <f>VLOOKUP(A84,'[1]Masterdata 2021'!$A:$M,10,0)</f>
        <v>6</v>
      </c>
      <c r="G84">
        <v>6</v>
      </c>
      <c r="H84" s="6">
        <v>7.3440000000000003</v>
      </c>
      <c r="I84" s="6">
        <v>0.53</v>
      </c>
      <c r="J84" s="6">
        <v>1.7000000000000001E-2</v>
      </c>
      <c r="K84" s="6">
        <v>0.375</v>
      </c>
      <c r="L84" s="6">
        <v>0.12</v>
      </c>
      <c r="N84" s="36" t="s">
        <v>140</v>
      </c>
      <c r="O84" s="36" t="s">
        <v>140</v>
      </c>
      <c r="P84" s="14">
        <f t="shared" si="2"/>
        <v>7.2240000000000002</v>
      </c>
      <c r="Q84" s="14">
        <f t="shared" si="3"/>
        <v>0.53</v>
      </c>
      <c r="R84" s="14">
        <f>VLOOKUP(D84,'ABBV per SKU 2021'!A:H,8,0)</f>
        <v>1.9E-2</v>
      </c>
      <c r="S84" s="5">
        <v>0</v>
      </c>
      <c r="T84" s="5">
        <v>0</v>
      </c>
      <c r="U84" s="6" t="e">
        <f>VLOOKUP(F84,Producentenfee!$A$4:$B$7,2,0)*G84</f>
        <v>#N/A</v>
      </c>
    </row>
    <row r="85" spans="1:21" x14ac:dyDescent="0.25">
      <c r="A85" t="s">
        <v>188</v>
      </c>
      <c r="B85" s="4">
        <v>5410013150923</v>
      </c>
      <c r="C85" s="4">
        <v>5410013150930</v>
      </c>
      <c r="D85">
        <v>14671001045</v>
      </c>
      <c r="E85" t="s">
        <v>65</v>
      </c>
      <c r="F85">
        <f>VLOOKUP(A85,'[1]Masterdata 2021'!$A:$M,10,0)</f>
        <v>6</v>
      </c>
      <c r="G85">
        <v>6</v>
      </c>
      <c r="H85" s="6">
        <v>5.3689999999999998</v>
      </c>
      <c r="I85" s="6">
        <v>0.26500000000000001</v>
      </c>
      <c r="J85" s="6">
        <v>9.6000000000000002E-2</v>
      </c>
      <c r="K85" s="6">
        <v>0</v>
      </c>
      <c r="L85" s="6">
        <v>0</v>
      </c>
      <c r="N85" s="36" t="s">
        <v>140</v>
      </c>
      <c r="O85" s="36" t="s">
        <v>140</v>
      </c>
      <c r="P85" s="14">
        <f t="shared" si="2"/>
        <v>5.3689999999999998</v>
      </c>
      <c r="Q85" s="14">
        <f t="shared" si="3"/>
        <v>0.26500000000000001</v>
      </c>
      <c r="R85" s="14">
        <f>VLOOKUP(D85,'ABBV per SKU 2021'!A:H,8,0)</f>
        <v>1.3999999999999999E-2</v>
      </c>
      <c r="S85" s="5">
        <v>0</v>
      </c>
      <c r="T85" s="5">
        <v>0</v>
      </c>
      <c r="U85" s="6" t="e">
        <f>VLOOKUP(F85,Producentenfee!$A$4:$B$7,2,0)*G85</f>
        <v>#N/A</v>
      </c>
    </row>
    <row r="86" spans="1:21" x14ac:dyDescent="0.25">
      <c r="A86" t="s">
        <v>188</v>
      </c>
      <c r="B86" s="4">
        <v>5410013150923</v>
      </c>
      <c r="C86" s="4">
        <v>5410013150930</v>
      </c>
      <c r="D86">
        <v>14671001135</v>
      </c>
      <c r="E86" t="s">
        <v>65</v>
      </c>
      <c r="F86">
        <f>VLOOKUP(A86,'[1]Masterdata 2021'!$A:$M,10,0)</f>
        <v>6</v>
      </c>
      <c r="G86">
        <v>6</v>
      </c>
      <c r="H86" s="6">
        <v>5.3689999999999998</v>
      </c>
      <c r="I86" s="6">
        <v>0.26500000000000001</v>
      </c>
      <c r="J86" s="6">
        <v>9.6000000000000002E-2</v>
      </c>
      <c r="K86" s="6">
        <v>0</v>
      </c>
      <c r="L86" s="6">
        <v>0</v>
      </c>
      <c r="N86" s="36" t="s">
        <v>140</v>
      </c>
      <c r="O86" s="36" t="s">
        <v>140</v>
      </c>
      <c r="P86" s="14">
        <f t="shared" si="2"/>
        <v>5.3689999999999998</v>
      </c>
      <c r="Q86" s="14">
        <f t="shared" si="3"/>
        <v>0.26500000000000001</v>
      </c>
      <c r="R86" s="14">
        <f>VLOOKUP(D86,'ABBV per SKU 2021'!A:H,8,0)</f>
        <v>1.3999999999999999E-2</v>
      </c>
      <c r="S86" s="5">
        <v>0</v>
      </c>
      <c r="T86" s="5">
        <v>0</v>
      </c>
      <c r="U86" s="6" t="e">
        <f>VLOOKUP(F86,Producentenfee!$A$4:$B$7,2,0)*G86</f>
        <v>#N/A</v>
      </c>
    </row>
    <row r="87" spans="1:21" x14ac:dyDescent="0.25">
      <c r="A87" t="s">
        <v>188</v>
      </c>
      <c r="B87" s="4">
        <v>5410013150923</v>
      </c>
      <c r="C87" s="4">
        <v>5410013150930</v>
      </c>
      <c r="D87">
        <v>14671001315</v>
      </c>
      <c r="E87" t="s">
        <v>65</v>
      </c>
      <c r="F87">
        <f>VLOOKUP(A87,'[1]Masterdata 2021'!$A:$M,10,0)</f>
        <v>6</v>
      </c>
      <c r="G87">
        <v>6</v>
      </c>
      <c r="H87" s="6">
        <v>5.3689999999999998</v>
      </c>
      <c r="I87" s="6">
        <v>0.26500000000000001</v>
      </c>
      <c r="J87" s="6">
        <v>9.6000000000000002E-2</v>
      </c>
      <c r="K87" s="6">
        <v>0</v>
      </c>
      <c r="L87" s="6">
        <v>0</v>
      </c>
      <c r="N87" s="36" t="s">
        <v>140</v>
      </c>
      <c r="O87" s="36" t="s">
        <v>140</v>
      </c>
      <c r="P87" s="14">
        <f t="shared" si="2"/>
        <v>5.3689999999999998</v>
      </c>
      <c r="Q87" s="14">
        <f t="shared" si="3"/>
        <v>0.26500000000000001</v>
      </c>
      <c r="R87" s="14">
        <f>VLOOKUP(D87,'ABBV per SKU 2021'!A:H,8,0)</f>
        <v>1.3999999999999999E-2</v>
      </c>
      <c r="S87" s="5">
        <v>0</v>
      </c>
      <c r="T87" s="5">
        <v>0</v>
      </c>
      <c r="U87" s="6" t="e">
        <f>VLOOKUP(F87,Producentenfee!$A$4:$B$7,2,0)*G87</f>
        <v>#N/A</v>
      </c>
    </row>
    <row r="88" spans="1:21" x14ac:dyDescent="0.25">
      <c r="A88" t="s">
        <v>189</v>
      </c>
      <c r="B88" s="4">
        <v>5410013152309</v>
      </c>
      <c r="C88" s="4">
        <v>5410013152316</v>
      </c>
      <c r="D88">
        <v>14680001045</v>
      </c>
      <c r="E88" t="s">
        <v>66</v>
      </c>
      <c r="F88">
        <f>VLOOKUP(A88,'[1]Masterdata 2021'!$A:$M,10,0)</f>
        <v>6</v>
      </c>
      <c r="G88">
        <v>6</v>
      </c>
      <c r="H88" s="6">
        <v>5.3689999999999998</v>
      </c>
      <c r="I88" s="6">
        <v>0.26500000000000001</v>
      </c>
      <c r="J88" s="6">
        <v>9.6000000000000002E-2</v>
      </c>
      <c r="K88" s="6">
        <v>0</v>
      </c>
      <c r="L88" s="6">
        <v>0</v>
      </c>
      <c r="N88" s="36" t="s">
        <v>140</v>
      </c>
      <c r="O88" s="36" t="s">
        <v>140</v>
      </c>
      <c r="P88" s="14">
        <f t="shared" si="2"/>
        <v>5.3689999999999998</v>
      </c>
      <c r="Q88" s="14">
        <f t="shared" si="3"/>
        <v>0.26500000000000001</v>
      </c>
      <c r="R88" s="14">
        <f>VLOOKUP(D88,'ABBV per SKU 2021'!A:H,8,0)</f>
        <v>1.3999999999999999E-2</v>
      </c>
      <c r="S88" s="5">
        <v>0</v>
      </c>
      <c r="T88" s="5">
        <v>0</v>
      </c>
      <c r="U88" s="6" t="e">
        <f>VLOOKUP(F88,Producentenfee!$A$4:$B$7,2,0)*G88</f>
        <v>#N/A</v>
      </c>
    </row>
    <row r="89" spans="1:21" x14ac:dyDescent="0.25">
      <c r="A89" t="s">
        <v>189</v>
      </c>
      <c r="B89" s="4">
        <v>5410013152309</v>
      </c>
      <c r="C89" s="4">
        <v>5410013152316</v>
      </c>
      <c r="D89">
        <v>14680001135</v>
      </c>
      <c r="E89" t="s">
        <v>66</v>
      </c>
      <c r="F89">
        <f>VLOOKUP(A89,'[1]Masterdata 2021'!$A:$M,10,0)</f>
        <v>6</v>
      </c>
      <c r="G89">
        <v>6</v>
      </c>
      <c r="H89" s="6">
        <v>5.3689999999999998</v>
      </c>
      <c r="I89" s="6">
        <v>0.26500000000000001</v>
      </c>
      <c r="J89" s="6">
        <v>9.6000000000000002E-2</v>
      </c>
      <c r="K89" s="6">
        <v>0</v>
      </c>
      <c r="L89" s="6">
        <v>0</v>
      </c>
      <c r="N89" s="36" t="s">
        <v>140</v>
      </c>
      <c r="O89" s="36" t="s">
        <v>140</v>
      </c>
      <c r="P89" s="14">
        <f t="shared" si="2"/>
        <v>5.3689999999999998</v>
      </c>
      <c r="Q89" s="14">
        <f t="shared" si="3"/>
        <v>0.26500000000000001</v>
      </c>
      <c r="R89" s="14">
        <f>VLOOKUP(D89,'ABBV per SKU 2021'!A:H,8,0)</f>
        <v>1.3999999999999999E-2</v>
      </c>
      <c r="S89" s="5">
        <v>0</v>
      </c>
      <c r="T89" s="5">
        <v>0</v>
      </c>
      <c r="U89" s="6" t="e">
        <f>VLOOKUP(F89,Producentenfee!$A$4:$B$7,2,0)*G89</f>
        <v>#N/A</v>
      </c>
    </row>
    <row r="90" spans="1:21" x14ac:dyDescent="0.25">
      <c r="A90" t="s">
        <v>189</v>
      </c>
      <c r="B90" s="4">
        <v>5410013152309</v>
      </c>
      <c r="C90" s="4">
        <v>5410013152316</v>
      </c>
      <c r="D90">
        <v>14680001315</v>
      </c>
      <c r="E90" t="s">
        <v>66</v>
      </c>
      <c r="F90">
        <f>VLOOKUP(A90,'[1]Masterdata 2021'!$A:$M,10,0)</f>
        <v>6</v>
      </c>
      <c r="G90">
        <v>6</v>
      </c>
      <c r="H90" s="6">
        <v>5.3689999999999998</v>
      </c>
      <c r="I90" s="6">
        <v>0.26500000000000001</v>
      </c>
      <c r="J90" s="6">
        <v>9.6000000000000002E-2</v>
      </c>
      <c r="K90" s="6">
        <v>0</v>
      </c>
      <c r="L90" s="6">
        <v>0</v>
      </c>
      <c r="N90" s="36" t="s">
        <v>140</v>
      </c>
      <c r="O90" s="36" t="s">
        <v>140</v>
      </c>
      <c r="P90" s="14">
        <f t="shared" si="2"/>
        <v>5.3689999999999998</v>
      </c>
      <c r="Q90" s="14">
        <f t="shared" si="3"/>
        <v>0.26500000000000001</v>
      </c>
      <c r="R90" s="14">
        <f>VLOOKUP(D90,'ABBV per SKU 2021'!A:H,8,0)</f>
        <v>1.3999999999999999E-2</v>
      </c>
      <c r="S90" s="5">
        <v>0</v>
      </c>
      <c r="T90" s="5">
        <v>0</v>
      </c>
      <c r="U90" s="6" t="e">
        <f>VLOOKUP(F90,Producentenfee!$A$4:$B$7,2,0)*G90</f>
        <v>#N/A</v>
      </c>
    </row>
    <row r="91" spans="1:21" x14ac:dyDescent="0.25">
      <c r="A91" t="s">
        <v>190</v>
      </c>
      <c r="B91" s="4">
        <v>5410013160700</v>
      </c>
      <c r="C91" s="4">
        <v>5410013160717</v>
      </c>
      <c r="D91">
        <v>14780001140</v>
      </c>
      <c r="E91" t="s">
        <v>67</v>
      </c>
      <c r="F91">
        <f>VLOOKUP(A91,'[1]Masterdata 2021'!$A:$M,10,0)</f>
        <v>6</v>
      </c>
      <c r="G91">
        <v>6</v>
      </c>
      <c r="H91" s="6">
        <v>5.5590000000000002</v>
      </c>
      <c r="I91" s="6">
        <v>0.53</v>
      </c>
      <c r="J91" s="6">
        <v>1.6E-2</v>
      </c>
      <c r="K91" s="6">
        <v>0.375</v>
      </c>
      <c r="L91" s="6">
        <v>0.12</v>
      </c>
      <c r="N91" s="36" t="s">
        <v>140</v>
      </c>
      <c r="O91" s="36" t="s">
        <v>140</v>
      </c>
      <c r="P91" s="14">
        <f t="shared" si="2"/>
        <v>5.4390000000000001</v>
      </c>
      <c r="Q91" s="14">
        <f t="shared" si="3"/>
        <v>0.53</v>
      </c>
      <c r="R91" s="14">
        <f>VLOOKUP(D91,'ABBV per SKU 2021'!A:H,8,0)</f>
        <v>1.8000000000000002E-2</v>
      </c>
      <c r="S91" s="5">
        <v>0</v>
      </c>
      <c r="T91" s="5">
        <v>0</v>
      </c>
      <c r="U91" s="6" t="e">
        <f>VLOOKUP(F91,Producentenfee!$A$4:$B$7,2,0)*G91</f>
        <v>#N/A</v>
      </c>
    </row>
    <row r="92" spans="1:21" x14ac:dyDescent="0.25">
      <c r="A92" t="s">
        <v>191</v>
      </c>
      <c r="B92" s="4">
        <v>5410013127109</v>
      </c>
      <c r="C92" s="4">
        <v>5410013127116</v>
      </c>
      <c r="D92">
        <v>14790001020</v>
      </c>
      <c r="E92" t="s">
        <v>68</v>
      </c>
      <c r="F92">
        <f>VLOOKUP(A92,'[1]Masterdata 2021'!$A:$M,10,0)</f>
        <v>12</v>
      </c>
      <c r="G92">
        <v>12</v>
      </c>
      <c r="H92" s="6">
        <v>9.2680000000000007</v>
      </c>
      <c r="I92" s="6">
        <v>0.79500000000000004</v>
      </c>
      <c r="J92" s="6">
        <v>1.2E-2</v>
      </c>
      <c r="K92" s="6">
        <v>0</v>
      </c>
      <c r="L92" s="6">
        <v>0</v>
      </c>
      <c r="N92" s="4">
        <v>5410013127109</v>
      </c>
      <c r="O92" s="4">
        <v>5410013127116</v>
      </c>
      <c r="P92" s="14">
        <f t="shared" si="2"/>
        <v>9.2680000000000007</v>
      </c>
      <c r="Q92" s="14">
        <f t="shared" si="3"/>
        <v>0.79500000000000004</v>
      </c>
      <c r="R92" s="14">
        <f>VLOOKUP(D92,'ABBV per SKU 2021'!A:H,8,0)</f>
        <v>1.6E-2</v>
      </c>
      <c r="S92" s="5">
        <v>0</v>
      </c>
      <c r="T92" s="5">
        <v>0</v>
      </c>
      <c r="U92" s="6" t="e">
        <f>VLOOKUP(F92,Producentenfee!$A$4:$B$7,2,0)*G92</f>
        <v>#N/A</v>
      </c>
    </row>
    <row r="93" spans="1:21" x14ac:dyDescent="0.25">
      <c r="A93" t="s">
        <v>191</v>
      </c>
      <c r="B93" s="4">
        <v>5410013127109</v>
      </c>
      <c r="C93" s="4">
        <v>5410013127116</v>
      </c>
      <c r="D93">
        <v>14790001040</v>
      </c>
      <c r="E93" t="s">
        <v>68</v>
      </c>
      <c r="F93">
        <f>VLOOKUP(A93,'[1]Masterdata 2021'!$A:$M,10,0)</f>
        <v>12</v>
      </c>
      <c r="G93">
        <v>12</v>
      </c>
      <c r="H93" s="6">
        <v>9.2680000000000007</v>
      </c>
      <c r="I93" s="6">
        <v>0.79500000000000004</v>
      </c>
      <c r="J93" s="6">
        <v>1.2E-2</v>
      </c>
      <c r="K93" s="6">
        <v>0</v>
      </c>
      <c r="L93" s="6">
        <v>0</v>
      </c>
      <c r="N93" s="4">
        <v>5410013127109</v>
      </c>
      <c r="O93" s="4">
        <v>5410013127116</v>
      </c>
      <c r="P93" s="14">
        <f t="shared" si="2"/>
        <v>9.2680000000000007</v>
      </c>
      <c r="Q93" s="14">
        <f t="shared" si="3"/>
        <v>0.79500000000000004</v>
      </c>
      <c r="R93" s="14">
        <f>VLOOKUP(D93,'ABBV per SKU 2021'!A:H,8,0)</f>
        <v>1.6E-2</v>
      </c>
      <c r="S93" s="5">
        <v>0</v>
      </c>
      <c r="T93" s="5">
        <v>0</v>
      </c>
      <c r="U93" s="6" t="e">
        <f>VLOOKUP(F93,Producentenfee!$A$4:$B$7,2,0)*G93</f>
        <v>#N/A</v>
      </c>
    </row>
    <row r="94" spans="1:21" x14ac:dyDescent="0.25">
      <c r="A94" t="s">
        <v>192</v>
      </c>
      <c r="B94" s="4">
        <v>5410013114307</v>
      </c>
      <c r="C94" s="4">
        <v>5410013114314</v>
      </c>
      <c r="D94">
        <v>14800001020</v>
      </c>
      <c r="E94" t="s">
        <v>69</v>
      </c>
      <c r="F94">
        <f>VLOOKUP(A94,'[1]Masterdata 2021'!$A:$M,10,0)</f>
        <v>12</v>
      </c>
      <c r="G94">
        <v>12</v>
      </c>
      <c r="H94" s="6">
        <v>9.2680000000000007</v>
      </c>
      <c r="I94" s="6">
        <v>0.79500000000000004</v>
      </c>
      <c r="J94" s="6">
        <v>1.2E-2</v>
      </c>
      <c r="K94" s="6">
        <v>0</v>
      </c>
      <c r="L94" s="6">
        <v>0</v>
      </c>
      <c r="N94" s="4">
        <v>5410013114307</v>
      </c>
      <c r="O94" s="4">
        <v>5410013114314</v>
      </c>
      <c r="P94" s="14">
        <f t="shared" si="2"/>
        <v>9.2680000000000007</v>
      </c>
      <c r="Q94" s="14">
        <f t="shared" si="3"/>
        <v>0.79500000000000004</v>
      </c>
      <c r="R94" s="14">
        <f>VLOOKUP(D94,'ABBV per SKU 2021'!A:H,8,0)</f>
        <v>1.6E-2</v>
      </c>
      <c r="S94" s="5">
        <v>0</v>
      </c>
      <c r="T94" s="5">
        <v>0</v>
      </c>
      <c r="U94" s="6" t="e">
        <f>VLOOKUP(F94,Producentenfee!$A$4:$B$7,2,0)*G94</f>
        <v>#N/A</v>
      </c>
    </row>
    <row r="95" spans="1:21" x14ac:dyDescent="0.25">
      <c r="A95" t="s">
        <v>192</v>
      </c>
      <c r="B95" s="4">
        <v>5410013114307</v>
      </c>
      <c r="C95" s="4">
        <v>5410013114314</v>
      </c>
      <c r="D95">
        <v>14800001040</v>
      </c>
      <c r="E95" t="s">
        <v>69</v>
      </c>
      <c r="F95">
        <f>VLOOKUP(A95,'[1]Masterdata 2021'!$A:$M,10,0)</f>
        <v>12</v>
      </c>
      <c r="G95">
        <v>12</v>
      </c>
      <c r="H95" s="6">
        <v>9.2680000000000007</v>
      </c>
      <c r="I95" s="6">
        <v>0.79500000000000004</v>
      </c>
      <c r="J95" s="6">
        <v>1.2E-2</v>
      </c>
      <c r="K95" s="6">
        <v>0</v>
      </c>
      <c r="L95" s="6">
        <v>0</v>
      </c>
      <c r="N95" s="4">
        <v>5410013114307</v>
      </c>
      <c r="O95" s="4">
        <v>5410013114314</v>
      </c>
      <c r="P95" s="14">
        <f t="shared" si="2"/>
        <v>9.2680000000000007</v>
      </c>
      <c r="Q95" s="14">
        <f t="shared" si="3"/>
        <v>0.79500000000000004</v>
      </c>
      <c r="R95" s="14">
        <f>VLOOKUP(D95,'ABBV per SKU 2021'!A:H,8,0)</f>
        <v>1.6E-2</v>
      </c>
      <c r="S95" s="5">
        <v>0</v>
      </c>
      <c r="T95" s="5">
        <v>0</v>
      </c>
      <c r="U95" s="6" t="e">
        <f>VLOOKUP(F95,Producentenfee!$A$4:$B$7,2,0)*G95</f>
        <v>#N/A</v>
      </c>
    </row>
    <row r="96" spans="1:21" x14ac:dyDescent="0.25">
      <c r="A96" t="s">
        <v>193</v>
      </c>
      <c r="B96" s="4">
        <v>5410013156604</v>
      </c>
      <c r="C96" s="4">
        <v>5410013156611</v>
      </c>
      <c r="D96">
        <v>14840101050</v>
      </c>
      <c r="E96" t="s">
        <v>71</v>
      </c>
      <c r="F96">
        <f>VLOOKUP(A96,'[1]Masterdata 2021'!$A:$M,10,0)</f>
        <v>6</v>
      </c>
      <c r="G96">
        <v>6</v>
      </c>
      <c r="H96" s="6">
        <v>3.452</v>
      </c>
      <c r="I96" s="6">
        <v>0.26500000000000001</v>
      </c>
      <c r="J96" s="6">
        <v>9.4E-2</v>
      </c>
      <c r="K96" s="6">
        <v>0</v>
      </c>
      <c r="L96" s="6">
        <v>0</v>
      </c>
      <c r="N96" s="36" t="s">
        <v>140</v>
      </c>
      <c r="O96" s="36" t="s">
        <v>140</v>
      </c>
      <c r="P96" s="14">
        <f t="shared" si="2"/>
        <v>3.452</v>
      </c>
      <c r="Q96" s="14">
        <f t="shared" si="3"/>
        <v>0.26500000000000001</v>
      </c>
      <c r="R96" s="14">
        <f>VLOOKUP(D96,'ABBV per SKU 2021'!A:H,8,0)</f>
        <v>9.9999999999999985E-3</v>
      </c>
      <c r="S96" s="5">
        <v>0</v>
      </c>
      <c r="T96" s="5">
        <v>0</v>
      </c>
      <c r="U96" s="6" t="e">
        <f>VLOOKUP(F96,Producentenfee!$A$4:$B$7,2,0)*G96</f>
        <v>#N/A</v>
      </c>
    </row>
    <row r="97" spans="1:21" x14ac:dyDescent="0.25">
      <c r="A97" t="s">
        <v>193</v>
      </c>
      <c r="B97" s="4">
        <v>5410013156604</v>
      </c>
      <c r="C97" s="4">
        <v>5410013156611</v>
      </c>
      <c r="D97">
        <v>14840101150</v>
      </c>
      <c r="E97" t="s">
        <v>71</v>
      </c>
      <c r="F97">
        <f>VLOOKUP(A97,'[1]Masterdata 2021'!$A:$M,10,0)</f>
        <v>6</v>
      </c>
      <c r="G97">
        <v>6</v>
      </c>
      <c r="H97" s="6">
        <v>3.452</v>
      </c>
      <c r="I97" s="6">
        <v>0.26500000000000001</v>
      </c>
      <c r="J97" s="6">
        <v>9.4E-2</v>
      </c>
      <c r="K97" s="6">
        <v>0</v>
      </c>
      <c r="L97" s="6">
        <v>0</v>
      </c>
      <c r="N97" s="36" t="s">
        <v>140</v>
      </c>
      <c r="O97" s="36" t="s">
        <v>140</v>
      </c>
      <c r="P97" s="14">
        <f t="shared" si="2"/>
        <v>3.452</v>
      </c>
      <c r="Q97" s="14">
        <f t="shared" si="3"/>
        <v>0.26500000000000001</v>
      </c>
      <c r="R97" s="14">
        <f>VLOOKUP(D97,'ABBV per SKU 2021'!A:H,8,0)</f>
        <v>9.9999999999999985E-3</v>
      </c>
      <c r="S97" s="5">
        <v>0</v>
      </c>
      <c r="T97" s="5">
        <v>0</v>
      </c>
      <c r="U97" s="6" t="e">
        <f>VLOOKUP(F97,Producentenfee!$A$4:$B$7,2,0)*G97</f>
        <v>#N/A</v>
      </c>
    </row>
    <row r="98" spans="1:21" x14ac:dyDescent="0.25">
      <c r="A98" t="s">
        <v>193</v>
      </c>
      <c r="B98" s="4">
        <v>5410013156604</v>
      </c>
      <c r="C98" s="4">
        <v>5410013156611</v>
      </c>
      <c r="D98">
        <v>14840101350</v>
      </c>
      <c r="E98" t="s">
        <v>71</v>
      </c>
      <c r="F98">
        <f>VLOOKUP(A98,'[1]Masterdata 2021'!$A:$M,10,0)</f>
        <v>6</v>
      </c>
      <c r="G98">
        <v>6</v>
      </c>
      <c r="H98" s="6">
        <v>3.452</v>
      </c>
      <c r="I98" s="6">
        <v>0.26500000000000001</v>
      </c>
      <c r="J98" s="6">
        <v>9.4E-2</v>
      </c>
      <c r="K98" s="6">
        <v>0</v>
      </c>
      <c r="L98" s="6">
        <v>0</v>
      </c>
      <c r="N98" s="36" t="s">
        <v>140</v>
      </c>
      <c r="O98" s="36" t="s">
        <v>140</v>
      </c>
      <c r="P98" s="14">
        <f t="shared" si="2"/>
        <v>3.452</v>
      </c>
      <c r="Q98" s="14">
        <f t="shared" si="3"/>
        <v>0.26500000000000001</v>
      </c>
      <c r="R98" s="14">
        <f>VLOOKUP(D98,'ABBV per SKU 2021'!A:H,8,0)</f>
        <v>9.9999999999999985E-3</v>
      </c>
      <c r="S98" s="5">
        <v>0</v>
      </c>
      <c r="T98" s="5">
        <v>0</v>
      </c>
      <c r="U98" s="6" t="e">
        <f>VLOOKUP(F98,Producentenfee!$A$4:$B$7,2,0)*G98</f>
        <v>#N/A</v>
      </c>
    </row>
    <row r="99" spans="1:21" x14ac:dyDescent="0.25">
      <c r="A99" t="s">
        <v>194</v>
      </c>
      <c r="B99" s="4">
        <v>5410013160809</v>
      </c>
      <c r="C99" s="4">
        <v>5410013160816</v>
      </c>
      <c r="D99">
        <v>14850101050</v>
      </c>
      <c r="E99" t="s">
        <v>72</v>
      </c>
      <c r="F99">
        <f>VLOOKUP(A99,'[1]Masterdata 2021'!$A:$M,10,0)</f>
        <v>6</v>
      </c>
      <c r="G99">
        <v>6</v>
      </c>
      <c r="H99" s="6">
        <v>3.452</v>
      </c>
      <c r="I99" s="6">
        <v>0.26500000000000001</v>
      </c>
      <c r="J99" s="6">
        <v>9.4E-2</v>
      </c>
      <c r="K99" s="6">
        <v>0</v>
      </c>
      <c r="L99" s="6">
        <v>0</v>
      </c>
      <c r="N99" s="36" t="s">
        <v>140</v>
      </c>
      <c r="O99" s="36" t="s">
        <v>140</v>
      </c>
      <c r="P99" s="14">
        <f t="shared" si="2"/>
        <v>3.452</v>
      </c>
      <c r="Q99" s="14">
        <f t="shared" si="3"/>
        <v>0.26500000000000001</v>
      </c>
      <c r="R99" s="14">
        <f>VLOOKUP(D99,'ABBV per SKU 2021'!A:H,8,0)</f>
        <v>9.9999999999999985E-3</v>
      </c>
      <c r="S99" s="5">
        <v>0</v>
      </c>
      <c r="T99" s="5">
        <v>0</v>
      </c>
      <c r="U99" s="6" t="e">
        <f>VLOOKUP(F99,Producentenfee!$A$4:$B$7,2,0)*G99</f>
        <v>#N/A</v>
      </c>
    </row>
    <row r="100" spans="1:21" x14ac:dyDescent="0.25">
      <c r="A100" t="s">
        <v>194</v>
      </c>
      <c r="B100" s="4">
        <v>5410013160809</v>
      </c>
      <c r="C100" s="4">
        <v>5410013160816</v>
      </c>
      <c r="D100">
        <v>14850101150</v>
      </c>
      <c r="E100" t="s">
        <v>72</v>
      </c>
      <c r="F100">
        <f>VLOOKUP(A100,'[1]Masterdata 2021'!$A:$M,10,0)</f>
        <v>6</v>
      </c>
      <c r="G100">
        <v>6</v>
      </c>
      <c r="H100" s="6">
        <v>3.452</v>
      </c>
      <c r="I100" s="6">
        <v>0.26500000000000001</v>
      </c>
      <c r="J100" s="6">
        <v>9.4E-2</v>
      </c>
      <c r="K100" s="6">
        <v>0</v>
      </c>
      <c r="L100" s="6">
        <v>0</v>
      </c>
      <c r="N100" s="36" t="s">
        <v>140</v>
      </c>
      <c r="O100" s="36" t="s">
        <v>140</v>
      </c>
      <c r="P100" s="14">
        <f t="shared" si="2"/>
        <v>3.452</v>
      </c>
      <c r="Q100" s="14">
        <f t="shared" si="3"/>
        <v>0.26500000000000001</v>
      </c>
      <c r="R100" s="14">
        <f>VLOOKUP(D100,'ABBV per SKU 2021'!A:H,8,0)</f>
        <v>9.9999999999999985E-3</v>
      </c>
      <c r="S100" s="5">
        <v>0</v>
      </c>
      <c r="T100" s="5">
        <v>0</v>
      </c>
      <c r="U100" s="6" t="e">
        <f>VLOOKUP(F100,Producentenfee!$A$4:$B$7,2,0)*G100</f>
        <v>#N/A</v>
      </c>
    </row>
    <row r="101" spans="1:21" x14ac:dyDescent="0.25">
      <c r="A101" t="s">
        <v>194</v>
      </c>
      <c r="B101" s="4">
        <v>5410013160809</v>
      </c>
      <c r="C101" s="4">
        <v>5410013160816</v>
      </c>
      <c r="D101">
        <v>14850101350</v>
      </c>
      <c r="E101" t="s">
        <v>72</v>
      </c>
      <c r="F101">
        <f>VLOOKUP(A101,'[1]Masterdata 2021'!$A:$M,10,0)</f>
        <v>6</v>
      </c>
      <c r="G101">
        <v>6</v>
      </c>
      <c r="H101" s="6">
        <v>3.452</v>
      </c>
      <c r="I101" s="6">
        <v>0.26500000000000001</v>
      </c>
      <c r="J101" s="6">
        <v>9.4E-2</v>
      </c>
      <c r="K101" s="6">
        <v>0</v>
      </c>
      <c r="L101" s="6">
        <v>0</v>
      </c>
      <c r="N101" s="36" t="s">
        <v>140</v>
      </c>
      <c r="O101" s="36" t="s">
        <v>140</v>
      </c>
      <c r="P101" s="14">
        <f t="shared" si="2"/>
        <v>3.452</v>
      </c>
      <c r="Q101" s="14">
        <f t="shared" si="3"/>
        <v>0.26500000000000001</v>
      </c>
      <c r="R101" s="14">
        <f>VLOOKUP(D101,'ABBV per SKU 2021'!A:H,8,0)</f>
        <v>9.9999999999999985E-3</v>
      </c>
      <c r="S101" s="5">
        <v>0</v>
      </c>
      <c r="T101" s="5">
        <v>0</v>
      </c>
      <c r="U101" s="6" t="e">
        <f>VLOOKUP(F101,Producentenfee!$A$4:$B$7,2,0)*G101</f>
        <v>#N/A</v>
      </c>
    </row>
    <row r="102" spans="1:21" x14ac:dyDescent="0.25">
      <c r="A102" t="s">
        <v>195</v>
      </c>
      <c r="B102" s="4">
        <v>5410013163800</v>
      </c>
      <c r="C102" s="4">
        <v>5410013163817</v>
      </c>
      <c r="D102">
        <v>14860001140</v>
      </c>
      <c r="E102" t="s">
        <v>73</v>
      </c>
      <c r="F102">
        <f>VLOOKUP(A102,'[1]Masterdata 2021'!$A:$M,10,0)</f>
        <v>6</v>
      </c>
      <c r="G102">
        <v>6</v>
      </c>
      <c r="H102" s="6">
        <v>5.5590000000000002</v>
      </c>
      <c r="I102" s="6">
        <v>0.53</v>
      </c>
      <c r="J102" s="6">
        <v>1.6E-2</v>
      </c>
      <c r="K102" s="6">
        <v>0.375</v>
      </c>
      <c r="L102" s="6">
        <v>0.12</v>
      </c>
      <c r="N102" s="36" t="s">
        <v>140</v>
      </c>
      <c r="O102" s="36" t="s">
        <v>140</v>
      </c>
      <c r="P102" s="14">
        <f t="shared" si="2"/>
        <v>5.4390000000000001</v>
      </c>
      <c r="Q102" s="14">
        <f t="shared" si="3"/>
        <v>0.53</v>
      </c>
      <c r="R102" s="14">
        <f>VLOOKUP(D102,'ABBV per SKU 2021'!A:H,8,0)</f>
        <v>1.8000000000000002E-2</v>
      </c>
      <c r="S102" s="5">
        <v>0</v>
      </c>
      <c r="T102" s="5">
        <v>0</v>
      </c>
      <c r="U102" s="6" t="e">
        <f>VLOOKUP(F102,Producentenfee!$A$4:$B$7,2,0)*G102</f>
        <v>#N/A</v>
      </c>
    </row>
    <row r="103" spans="1:21" x14ac:dyDescent="0.25">
      <c r="A103" t="s">
        <v>196</v>
      </c>
      <c r="B103" s="4">
        <v>5410013163145</v>
      </c>
      <c r="C103" s="4">
        <v>5410013163152</v>
      </c>
      <c r="D103">
        <v>14870001060</v>
      </c>
      <c r="E103" t="s">
        <v>74</v>
      </c>
      <c r="F103">
        <f>VLOOKUP(A103,'[1]Masterdata 2021'!$A:$M,10,0)</f>
        <v>6</v>
      </c>
      <c r="G103">
        <v>6</v>
      </c>
      <c r="H103" s="6">
        <v>7.3440000000000003</v>
      </c>
      <c r="I103" s="6">
        <v>0.53</v>
      </c>
      <c r="J103" s="6">
        <v>1.7000000000000001E-2</v>
      </c>
      <c r="K103" s="6">
        <v>0.375</v>
      </c>
      <c r="L103" s="6">
        <v>0.12</v>
      </c>
      <c r="N103" s="36" t="s">
        <v>140</v>
      </c>
      <c r="O103" s="36" t="s">
        <v>140</v>
      </c>
      <c r="P103" s="14">
        <f t="shared" si="2"/>
        <v>7.2240000000000002</v>
      </c>
      <c r="Q103" s="14">
        <f t="shared" si="3"/>
        <v>0.53</v>
      </c>
      <c r="R103" s="14">
        <f>VLOOKUP(D103,'ABBV per SKU 2021'!A:H,8,0)</f>
        <v>1.9E-2</v>
      </c>
      <c r="S103" s="5">
        <v>0</v>
      </c>
      <c r="T103" s="5">
        <v>0</v>
      </c>
      <c r="U103" s="6" t="e">
        <f>VLOOKUP(F103,Producentenfee!$A$4:$B$7,2,0)*G103</f>
        <v>#N/A</v>
      </c>
    </row>
    <row r="104" spans="1:21" x14ac:dyDescent="0.25">
      <c r="A104" t="s">
        <v>196</v>
      </c>
      <c r="B104" s="4">
        <v>5410013163145</v>
      </c>
      <c r="C104" s="4">
        <v>5410013163152</v>
      </c>
      <c r="D104">
        <v>14870001150</v>
      </c>
      <c r="E104" t="s">
        <v>74</v>
      </c>
      <c r="F104">
        <f>VLOOKUP(A104,'[1]Masterdata 2021'!$A:$M,10,0)</f>
        <v>6</v>
      </c>
      <c r="G104">
        <v>6</v>
      </c>
      <c r="H104" s="6">
        <v>7.3440000000000003</v>
      </c>
      <c r="I104" s="6">
        <v>0.53</v>
      </c>
      <c r="J104" s="6">
        <v>1.7000000000000001E-2</v>
      </c>
      <c r="K104" s="6">
        <v>0.375</v>
      </c>
      <c r="L104" s="6">
        <v>0.12</v>
      </c>
      <c r="N104" s="36" t="s">
        <v>140</v>
      </c>
      <c r="O104" s="36" t="s">
        <v>140</v>
      </c>
      <c r="P104" s="14">
        <f t="shared" si="2"/>
        <v>7.2240000000000002</v>
      </c>
      <c r="Q104" s="14">
        <f t="shared" si="3"/>
        <v>0.53</v>
      </c>
      <c r="R104" s="14">
        <f>VLOOKUP(D104,'ABBV per SKU 2021'!A:H,8,0)</f>
        <v>1.9E-2</v>
      </c>
      <c r="S104" s="5">
        <v>0</v>
      </c>
      <c r="T104" s="5">
        <v>0</v>
      </c>
      <c r="U104" s="6" t="e">
        <f>VLOOKUP(F104,Producentenfee!$A$4:$B$7,2,0)*G104</f>
        <v>#N/A</v>
      </c>
    </row>
    <row r="105" spans="1:21" x14ac:dyDescent="0.25">
      <c r="A105" t="s">
        <v>197</v>
      </c>
      <c r="B105" s="4">
        <v>5410013137009</v>
      </c>
      <c r="C105" s="4">
        <v>5410013137023</v>
      </c>
      <c r="D105">
        <v>14900001024</v>
      </c>
      <c r="E105" t="s">
        <v>75</v>
      </c>
      <c r="F105">
        <f>VLOOKUP(A105,'[1]Masterdata 2021'!$A:$M,10,0)</f>
        <v>4</v>
      </c>
      <c r="G105">
        <v>24</v>
      </c>
      <c r="H105" s="6">
        <v>11.398999999999999</v>
      </c>
      <c r="I105" s="6">
        <v>0.69899999999999995</v>
      </c>
      <c r="J105" s="6">
        <v>0.35099999999999998</v>
      </c>
      <c r="K105" s="6">
        <v>0</v>
      </c>
      <c r="L105" s="6">
        <v>0</v>
      </c>
      <c r="N105" s="36" t="s">
        <v>140</v>
      </c>
      <c r="O105" s="36" t="s">
        <v>140</v>
      </c>
      <c r="P105" s="14">
        <f t="shared" si="2"/>
        <v>11.398999999999999</v>
      </c>
      <c r="Q105" s="14">
        <f t="shared" si="3"/>
        <v>0.69899999999999995</v>
      </c>
      <c r="R105" s="14">
        <f>VLOOKUP(D105,'ABBV per SKU 2021'!A:H,8,0)</f>
        <v>4.4999999999999998E-2</v>
      </c>
      <c r="S105" s="5">
        <v>0</v>
      </c>
      <c r="T105" s="5">
        <v>0</v>
      </c>
      <c r="U105" s="6" t="e">
        <f>VLOOKUP(F105,Producentenfee!$A$4:$B$7,2,0)*G105</f>
        <v>#N/A</v>
      </c>
    </row>
    <row r="106" spans="1:21" x14ac:dyDescent="0.25">
      <c r="A106" t="s">
        <v>197</v>
      </c>
      <c r="B106" s="4">
        <v>5410013137009</v>
      </c>
      <c r="C106" s="4">
        <v>5410013137023</v>
      </c>
      <c r="D106">
        <v>14900001048</v>
      </c>
      <c r="E106" t="s">
        <v>75</v>
      </c>
      <c r="F106">
        <f>VLOOKUP(A106,'[1]Masterdata 2021'!$A:$M,10,0)</f>
        <v>4</v>
      </c>
      <c r="G106">
        <v>24</v>
      </c>
      <c r="H106" s="6">
        <v>11.398999999999999</v>
      </c>
      <c r="I106" s="6">
        <v>0.69899999999999995</v>
      </c>
      <c r="J106" s="6">
        <v>0.35099999999999998</v>
      </c>
      <c r="K106" s="6">
        <v>0</v>
      </c>
      <c r="L106" s="6">
        <v>0</v>
      </c>
      <c r="N106" s="36" t="s">
        <v>140</v>
      </c>
      <c r="O106" s="36" t="s">
        <v>140</v>
      </c>
      <c r="P106" s="14">
        <f t="shared" si="2"/>
        <v>11.398999999999999</v>
      </c>
      <c r="Q106" s="14">
        <f t="shared" si="3"/>
        <v>0.69899999999999995</v>
      </c>
      <c r="R106" s="14">
        <f>VLOOKUP(D106,'ABBV per SKU 2021'!A:H,8,0)</f>
        <v>4.4999999999999998E-2</v>
      </c>
      <c r="S106" s="5">
        <v>0</v>
      </c>
      <c r="T106" s="5">
        <v>0</v>
      </c>
      <c r="U106" s="6" t="e">
        <f>VLOOKUP(F106,Producentenfee!$A$4:$B$7,2,0)*G106</f>
        <v>#N/A</v>
      </c>
    </row>
    <row r="107" spans="1:21" x14ac:dyDescent="0.25">
      <c r="A107" t="s">
        <v>197</v>
      </c>
      <c r="B107" s="4">
        <v>5410013137009</v>
      </c>
      <c r="C107" s="4">
        <v>5410013137023</v>
      </c>
      <c r="D107">
        <v>14900001108</v>
      </c>
      <c r="E107" t="s">
        <v>75</v>
      </c>
      <c r="F107">
        <f>VLOOKUP(A107,'[1]Masterdata 2021'!$A:$M,10,0)</f>
        <v>4</v>
      </c>
      <c r="G107">
        <v>24</v>
      </c>
      <c r="H107" s="6">
        <v>11.398999999999999</v>
      </c>
      <c r="I107" s="6">
        <v>0.69899999999999995</v>
      </c>
      <c r="J107" s="6">
        <v>0.35099999999999998</v>
      </c>
      <c r="K107" s="6">
        <v>0</v>
      </c>
      <c r="L107" s="6">
        <v>0</v>
      </c>
      <c r="N107" s="36" t="s">
        <v>140</v>
      </c>
      <c r="O107" s="36" t="s">
        <v>140</v>
      </c>
      <c r="P107" s="14">
        <f t="shared" si="2"/>
        <v>11.398999999999999</v>
      </c>
      <c r="Q107" s="14">
        <f t="shared" si="3"/>
        <v>0.69899999999999995</v>
      </c>
      <c r="R107" s="14">
        <f>VLOOKUP(D107,'ABBV per SKU 2021'!A:H,8,0)</f>
        <v>4.4999999999999998E-2</v>
      </c>
      <c r="S107" s="5">
        <v>0</v>
      </c>
      <c r="T107" s="5">
        <v>0</v>
      </c>
      <c r="U107" s="6" t="e">
        <f>VLOOKUP(F107,Producentenfee!$A$4:$B$7,2,0)*G107</f>
        <v>#N/A</v>
      </c>
    </row>
    <row r="108" spans="1:21" x14ac:dyDescent="0.25">
      <c r="A108" t="s">
        <v>198</v>
      </c>
      <c r="B108" s="4">
        <v>5410013154549</v>
      </c>
      <c r="C108" s="4">
        <v>5410013154556</v>
      </c>
      <c r="D108">
        <v>15010101050</v>
      </c>
      <c r="E108" t="s">
        <v>76</v>
      </c>
      <c r="F108">
        <f>VLOOKUP(A108,'[1]Masterdata 2021'!$A:$M,10,0)</f>
        <v>6</v>
      </c>
      <c r="G108">
        <v>6</v>
      </c>
      <c r="H108" s="6">
        <v>3.452</v>
      </c>
      <c r="I108" s="6">
        <v>0.26500000000000001</v>
      </c>
      <c r="J108" s="6">
        <v>9.4E-2</v>
      </c>
      <c r="K108" s="6">
        <v>0</v>
      </c>
      <c r="L108" s="6">
        <v>0</v>
      </c>
      <c r="N108" s="36" t="s">
        <v>140</v>
      </c>
      <c r="O108" s="36" t="s">
        <v>140</v>
      </c>
      <c r="P108" s="14">
        <f t="shared" si="2"/>
        <v>3.452</v>
      </c>
      <c r="Q108" s="14">
        <f t="shared" si="3"/>
        <v>0.26500000000000001</v>
      </c>
      <c r="R108" s="14">
        <f>VLOOKUP(D108,'ABBV per SKU 2021'!A:H,8,0)</f>
        <v>9.9999999999999985E-3</v>
      </c>
      <c r="S108" s="5">
        <v>0</v>
      </c>
      <c r="T108" s="5">
        <v>0</v>
      </c>
      <c r="U108" s="6" t="e">
        <f>VLOOKUP(F108,Producentenfee!$A$4:$B$7,2,0)*G108</f>
        <v>#N/A</v>
      </c>
    </row>
    <row r="109" spans="1:21" x14ac:dyDescent="0.25">
      <c r="A109" t="s">
        <v>198</v>
      </c>
      <c r="B109" s="4">
        <v>5410013154549</v>
      </c>
      <c r="C109" s="4">
        <v>5410013154556</v>
      </c>
      <c r="D109">
        <v>15010101150</v>
      </c>
      <c r="E109" t="s">
        <v>76</v>
      </c>
      <c r="F109">
        <f>VLOOKUP(A109,'[1]Masterdata 2021'!$A:$M,10,0)</f>
        <v>6</v>
      </c>
      <c r="G109">
        <v>6</v>
      </c>
      <c r="H109" s="6">
        <v>3.452</v>
      </c>
      <c r="I109" s="6">
        <v>0.26500000000000001</v>
      </c>
      <c r="J109" s="6">
        <v>9.4E-2</v>
      </c>
      <c r="K109" s="6">
        <v>0</v>
      </c>
      <c r="L109" s="6">
        <v>0</v>
      </c>
      <c r="N109" s="36" t="s">
        <v>140</v>
      </c>
      <c r="O109" s="36" t="s">
        <v>140</v>
      </c>
      <c r="P109" s="14">
        <f t="shared" si="2"/>
        <v>3.452</v>
      </c>
      <c r="Q109" s="14">
        <f t="shared" si="3"/>
        <v>0.26500000000000001</v>
      </c>
      <c r="R109" s="14">
        <f>VLOOKUP(D109,'ABBV per SKU 2021'!A:H,8,0)</f>
        <v>9.9999999999999985E-3</v>
      </c>
      <c r="S109" s="5">
        <v>0</v>
      </c>
      <c r="T109" s="5">
        <v>0</v>
      </c>
      <c r="U109" s="6" t="e">
        <f>VLOOKUP(F109,Producentenfee!$A$4:$B$7,2,0)*G109</f>
        <v>#N/A</v>
      </c>
    </row>
    <row r="110" spans="1:21" x14ac:dyDescent="0.25">
      <c r="A110" t="s">
        <v>198</v>
      </c>
      <c r="B110" s="4">
        <v>5410013154549</v>
      </c>
      <c r="C110" s="4">
        <v>5410013154556</v>
      </c>
      <c r="D110">
        <v>15010101350</v>
      </c>
      <c r="E110" t="s">
        <v>76</v>
      </c>
      <c r="F110">
        <f>VLOOKUP(A110,'[1]Masterdata 2021'!$A:$M,10,0)</f>
        <v>6</v>
      </c>
      <c r="G110">
        <v>6</v>
      </c>
      <c r="H110" s="6">
        <v>3.452</v>
      </c>
      <c r="I110" s="6">
        <v>0.26500000000000001</v>
      </c>
      <c r="J110" s="6">
        <v>9.4E-2</v>
      </c>
      <c r="K110" s="6">
        <v>0</v>
      </c>
      <c r="L110" s="6">
        <v>0</v>
      </c>
      <c r="N110" s="36" t="s">
        <v>140</v>
      </c>
      <c r="O110" s="36" t="s">
        <v>140</v>
      </c>
      <c r="P110" s="14">
        <f t="shared" si="2"/>
        <v>3.452</v>
      </c>
      <c r="Q110" s="14">
        <f t="shared" si="3"/>
        <v>0.26500000000000001</v>
      </c>
      <c r="R110" s="14">
        <f>VLOOKUP(D110,'ABBV per SKU 2021'!A:H,8,0)</f>
        <v>9.9999999999999985E-3</v>
      </c>
      <c r="S110" s="5">
        <v>0</v>
      </c>
      <c r="T110" s="5">
        <v>0</v>
      </c>
      <c r="U110" s="6" t="e">
        <f>VLOOKUP(F110,Producentenfee!$A$4:$B$7,2,0)*G110</f>
        <v>#N/A</v>
      </c>
    </row>
    <row r="111" spans="1:21" x14ac:dyDescent="0.25">
      <c r="A111" t="s">
        <v>199</v>
      </c>
      <c r="B111" s="4">
        <v>5410013154044</v>
      </c>
      <c r="C111" s="4">
        <v>5410013154051</v>
      </c>
      <c r="D111">
        <v>15020101050</v>
      </c>
      <c r="E111" t="s">
        <v>77</v>
      </c>
      <c r="F111">
        <f>VLOOKUP(A111,'[1]Masterdata 2021'!$A:$M,10,0)</f>
        <v>6</v>
      </c>
      <c r="G111">
        <v>6</v>
      </c>
      <c r="H111" s="6">
        <v>3.452</v>
      </c>
      <c r="I111" s="6">
        <v>0.26500000000000001</v>
      </c>
      <c r="J111" s="6">
        <v>9.4E-2</v>
      </c>
      <c r="K111" s="6">
        <v>0</v>
      </c>
      <c r="L111" s="6">
        <v>0</v>
      </c>
      <c r="N111" s="36" t="s">
        <v>140</v>
      </c>
      <c r="O111" s="36" t="s">
        <v>140</v>
      </c>
      <c r="P111" s="14">
        <f t="shared" si="2"/>
        <v>3.452</v>
      </c>
      <c r="Q111" s="14">
        <f t="shared" si="3"/>
        <v>0.26500000000000001</v>
      </c>
      <c r="R111" s="14">
        <f>VLOOKUP(D111,'ABBV per SKU 2021'!A:H,8,0)</f>
        <v>9.9999999999999985E-3</v>
      </c>
      <c r="S111" s="5">
        <v>0</v>
      </c>
      <c r="T111" s="5">
        <v>0</v>
      </c>
      <c r="U111" s="6" t="e">
        <f>VLOOKUP(F111,Producentenfee!$A$4:$B$7,2,0)*G111</f>
        <v>#N/A</v>
      </c>
    </row>
    <row r="112" spans="1:21" x14ac:dyDescent="0.25">
      <c r="A112" t="s">
        <v>199</v>
      </c>
      <c r="B112" s="4">
        <v>5410013154044</v>
      </c>
      <c r="C112" s="4">
        <v>5410013154051</v>
      </c>
      <c r="D112">
        <v>15020101150</v>
      </c>
      <c r="E112" t="s">
        <v>77</v>
      </c>
      <c r="F112">
        <f>VLOOKUP(A112,'[1]Masterdata 2021'!$A:$M,10,0)</f>
        <v>6</v>
      </c>
      <c r="G112">
        <v>6</v>
      </c>
      <c r="H112" s="6">
        <v>3.452</v>
      </c>
      <c r="I112" s="6">
        <v>0.26500000000000001</v>
      </c>
      <c r="J112" s="6">
        <v>9.4E-2</v>
      </c>
      <c r="K112" s="6">
        <v>0</v>
      </c>
      <c r="L112" s="6">
        <v>0</v>
      </c>
      <c r="N112" s="36" t="s">
        <v>140</v>
      </c>
      <c r="O112" s="36" t="s">
        <v>140</v>
      </c>
      <c r="P112" s="14">
        <f t="shared" si="2"/>
        <v>3.452</v>
      </c>
      <c r="Q112" s="14">
        <f t="shared" si="3"/>
        <v>0.26500000000000001</v>
      </c>
      <c r="R112" s="14">
        <f>VLOOKUP(D112,'ABBV per SKU 2021'!A:H,8,0)</f>
        <v>9.9999999999999985E-3</v>
      </c>
      <c r="S112" s="5">
        <v>0</v>
      </c>
      <c r="T112" s="5">
        <v>0</v>
      </c>
      <c r="U112" s="6" t="e">
        <f>VLOOKUP(F112,Producentenfee!$A$4:$B$7,2,0)*G112</f>
        <v>#N/A</v>
      </c>
    </row>
    <row r="113" spans="1:21" x14ac:dyDescent="0.25">
      <c r="A113" t="s">
        <v>199</v>
      </c>
      <c r="B113" s="4">
        <v>5410013154044</v>
      </c>
      <c r="C113" s="4">
        <v>5410013154051</v>
      </c>
      <c r="D113">
        <v>15020101350</v>
      </c>
      <c r="E113" t="s">
        <v>77</v>
      </c>
      <c r="F113">
        <f>VLOOKUP(A113,'[1]Masterdata 2021'!$A:$M,10,0)</f>
        <v>6</v>
      </c>
      <c r="G113">
        <v>6</v>
      </c>
      <c r="H113" s="6">
        <v>3.452</v>
      </c>
      <c r="I113" s="6">
        <v>0.26500000000000001</v>
      </c>
      <c r="J113" s="6">
        <v>9.4E-2</v>
      </c>
      <c r="K113" s="6">
        <v>0</v>
      </c>
      <c r="L113" s="6">
        <v>0</v>
      </c>
      <c r="N113" s="36" t="s">
        <v>140</v>
      </c>
      <c r="O113" s="36" t="s">
        <v>140</v>
      </c>
      <c r="P113" s="14">
        <f t="shared" si="2"/>
        <v>3.452</v>
      </c>
      <c r="Q113" s="14">
        <f t="shared" si="3"/>
        <v>0.26500000000000001</v>
      </c>
      <c r="R113" s="14">
        <f>VLOOKUP(D113,'ABBV per SKU 2021'!A:H,8,0)</f>
        <v>9.9999999999999985E-3</v>
      </c>
      <c r="S113" s="5">
        <v>0</v>
      </c>
      <c r="T113" s="5">
        <v>0</v>
      </c>
      <c r="U113" s="6" t="e">
        <f>VLOOKUP(F113,Producentenfee!$A$4:$B$7,2,0)*G113</f>
        <v>#N/A</v>
      </c>
    </row>
    <row r="114" spans="1:21" x14ac:dyDescent="0.25">
      <c r="A114" t="s">
        <v>200</v>
      </c>
      <c r="B114" s="4">
        <v>5410013153528</v>
      </c>
      <c r="C114" s="4">
        <v>5410013153535</v>
      </c>
      <c r="D114">
        <v>15030101050</v>
      </c>
      <c r="E114" t="s">
        <v>78</v>
      </c>
      <c r="F114">
        <f>VLOOKUP(A114,'[1]Masterdata 2021'!$A:$M,10,0)</f>
        <v>6</v>
      </c>
      <c r="G114">
        <v>6</v>
      </c>
      <c r="H114" s="6">
        <v>3.452</v>
      </c>
      <c r="I114" s="6">
        <v>0.26500000000000001</v>
      </c>
      <c r="J114" s="6">
        <v>9.4E-2</v>
      </c>
      <c r="K114" s="6">
        <v>0</v>
      </c>
      <c r="L114" s="6">
        <v>0</v>
      </c>
      <c r="N114" s="36" t="s">
        <v>140</v>
      </c>
      <c r="O114" s="36" t="s">
        <v>140</v>
      </c>
      <c r="P114" s="14">
        <f t="shared" si="2"/>
        <v>3.452</v>
      </c>
      <c r="Q114" s="14">
        <f t="shared" si="3"/>
        <v>0.26500000000000001</v>
      </c>
      <c r="R114" s="14">
        <f>VLOOKUP(D114,'ABBV per SKU 2021'!A:H,8,0)</f>
        <v>9.9999999999999985E-3</v>
      </c>
      <c r="S114" s="5">
        <v>0</v>
      </c>
      <c r="T114" s="5">
        <v>0</v>
      </c>
      <c r="U114" s="6" t="e">
        <f>VLOOKUP(F114,Producentenfee!$A$4:$B$7,2,0)*G114</f>
        <v>#N/A</v>
      </c>
    </row>
    <row r="115" spans="1:21" x14ac:dyDescent="0.25">
      <c r="A115" t="s">
        <v>200</v>
      </c>
      <c r="B115" s="4">
        <v>5410013153528</v>
      </c>
      <c r="C115" s="4">
        <v>5410013153535</v>
      </c>
      <c r="D115">
        <v>15030101150</v>
      </c>
      <c r="E115" t="s">
        <v>78</v>
      </c>
      <c r="F115">
        <f>VLOOKUP(A115,'[1]Masterdata 2021'!$A:$M,10,0)</f>
        <v>6</v>
      </c>
      <c r="G115">
        <v>6</v>
      </c>
      <c r="H115" s="6">
        <v>3.452</v>
      </c>
      <c r="I115" s="6">
        <v>0.26500000000000001</v>
      </c>
      <c r="J115" s="6">
        <v>9.4E-2</v>
      </c>
      <c r="K115" s="6">
        <v>0</v>
      </c>
      <c r="L115" s="6">
        <v>0</v>
      </c>
      <c r="N115" s="36" t="s">
        <v>140</v>
      </c>
      <c r="O115" s="36" t="s">
        <v>140</v>
      </c>
      <c r="P115" s="14">
        <f t="shared" si="2"/>
        <v>3.452</v>
      </c>
      <c r="Q115" s="14">
        <f t="shared" si="3"/>
        <v>0.26500000000000001</v>
      </c>
      <c r="R115" s="14">
        <f>VLOOKUP(D115,'ABBV per SKU 2021'!A:H,8,0)</f>
        <v>9.9999999999999985E-3</v>
      </c>
      <c r="S115" s="5">
        <v>0</v>
      </c>
      <c r="T115" s="5">
        <v>0</v>
      </c>
      <c r="U115" s="6" t="e">
        <f>VLOOKUP(F115,Producentenfee!$A$4:$B$7,2,0)*G115</f>
        <v>#N/A</v>
      </c>
    </row>
    <row r="116" spans="1:21" x14ac:dyDescent="0.25">
      <c r="A116" t="s">
        <v>200</v>
      </c>
      <c r="B116" s="4">
        <v>5410013153528</v>
      </c>
      <c r="C116" s="4">
        <v>5410013153535</v>
      </c>
      <c r="D116">
        <v>15030101350</v>
      </c>
      <c r="E116" t="s">
        <v>78</v>
      </c>
      <c r="F116">
        <f>VLOOKUP(A116,'[1]Masterdata 2021'!$A:$M,10,0)</f>
        <v>6</v>
      </c>
      <c r="G116">
        <v>6</v>
      </c>
      <c r="H116" s="6">
        <v>3.452</v>
      </c>
      <c r="I116" s="6">
        <v>0.26500000000000001</v>
      </c>
      <c r="J116" s="6">
        <v>9.4E-2</v>
      </c>
      <c r="K116" s="6">
        <v>0</v>
      </c>
      <c r="L116" s="6">
        <v>0</v>
      </c>
      <c r="N116" s="36" t="s">
        <v>140</v>
      </c>
      <c r="O116" s="36" t="s">
        <v>140</v>
      </c>
      <c r="P116" s="14">
        <f t="shared" si="2"/>
        <v>3.452</v>
      </c>
      <c r="Q116" s="14">
        <f t="shared" si="3"/>
        <v>0.26500000000000001</v>
      </c>
      <c r="R116" s="14">
        <f>VLOOKUP(D116,'ABBV per SKU 2021'!A:H,8,0)</f>
        <v>9.9999999999999985E-3</v>
      </c>
      <c r="S116" s="5">
        <v>0</v>
      </c>
      <c r="T116" s="5">
        <v>0</v>
      </c>
      <c r="U116" s="6" t="e">
        <f>VLOOKUP(F116,Producentenfee!$A$4:$B$7,2,0)*G116</f>
        <v>#N/A</v>
      </c>
    </row>
    <row r="117" spans="1:21" x14ac:dyDescent="0.25">
      <c r="A117" t="s">
        <v>200</v>
      </c>
      <c r="B117" s="4">
        <v>5410013153528</v>
      </c>
      <c r="C117" s="4">
        <v>5410013153535</v>
      </c>
      <c r="D117">
        <v>15030201050</v>
      </c>
      <c r="E117" t="s">
        <v>79</v>
      </c>
      <c r="F117">
        <f>VLOOKUP(A117,'[1]Masterdata 2021'!$A:$M,10,0)</f>
        <v>6</v>
      </c>
      <c r="G117">
        <v>6</v>
      </c>
      <c r="H117" s="6">
        <v>3.452</v>
      </c>
      <c r="I117" s="6">
        <v>0.26500000000000001</v>
      </c>
      <c r="J117" s="6">
        <v>9.4E-2</v>
      </c>
      <c r="K117" s="6">
        <v>0</v>
      </c>
      <c r="L117" s="6">
        <v>0</v>
      </c>
      <c r="N117" s="36" t="s">
        <v>140</v>
      </c>
      <c r="O117" s="36" t="s">
        <v>140</v>
      </c>
      <c r="P117" s="14">
        <f t="shared" si="2"/>
        <v>3.452</v>
      </c>
      <c r="Q117" s="14">
        <f t="shared" si="3"/>
        <v>0.26500000000000001</v>
      </c>
      <c r="R117" s="14">
        <f>VLOOKUP(D117,'ABBV per SKU 2021'!A:H,8,0)</f>
        <v>9.9999999999999985E-3</v>
      </c>
      <c r="S117" s="5">
        <v>0</v>
      </c>
      <c r="T117" s="5">
        <v>0</v>
      </c>
      <c r="U117" s="6" t="e">
        <f>VLOOKUP(F117,Producentenfee!$A$4:$B$7,2,0)*G117</f>
        <v>#N/A</v>
      </c>
    </row>
    <row r="118" spans="1:21" x14ac:dyDescent="0.25">
      <c r="A118" t="s">
        <v>200</v>
      </c>
      <c r="B118" s="4">
        <v>5410013153528</v>
      </c>
      <c r="C118" s="4">
        <v>5410013153535</v>
      </c>
      <c r="D118">
        <v>15030201150</v>
      </c>
      <c r="E118" t="s">
        <v>79</v>
      </c>
      <c r="F118">
        <f>VLOOKUP(A118,'[1]Masterdata 2021'!$A:$M,10,0)</f>
        <v>6</v>
      </c>
      <c r="G118">
        <v>6</v>
      </c>
      <c r="H118" s="6">
        <v>3.452</v>
      </c>
      <c r="I118" s="6">
        <v>0.26500000000000001</v>
      </c>
      <c r="J118" s="6">
        <v>9.4E-2</v>
      </c>
      <c r="K118" s="6">
        <v>0</v>
      </c>
      <c r="L118" s="6">
        <v>0</v>
      </c>
      <c r="N118" s="36" t="s">
        <v>140</v>
      </c>
      <c r="O118" s="36" t="s">
        <v>140</v>
      </c>
      <c r="P118" s="14">
        <f t="shared" si="2"/>
        <v>3.452</v>
      </c>
      <c r="Q118" s="14">
        <f t="shared" si="3"/>
        <v>0.26500000000000001</v>
      </c>
      <c r="R118" s="14">
        <f>VLOOKUP(D118,'ABBV per SKU 2021'!A:H,8,0)</f>
        <v>9.9999999999999985E-3</v>
      </c>
      <c r="S118" s="5">
        <v>0</v>
      </c>
      <c r="T118" s="5">
        <v>0</v>
      </c>
      <c r="U118" s="6" t="e">
        <f>VLOOKUP(F118,Producentenfee!$A$4:$B$7,2,0)*G118</f>
        <v>#N/A</v>
      </c>
    </row>
    <row r="119" spans="1:21" x14ac:dyDescent="0.25">
      <c r="A119" t="s">
        <v>200</v>
      </c>
      <c r="B119" s="4">
        <v>5410013153528</v>
      </c>
      <c r="C119" s="4">
        <v>5410013153535</v>
      </c>
      <c r="D119">
        <v>15030201350</v>
      </c>
      <c r="E119" t="s">
        <v>79</v>
      </c>
      <c r="F119">
        <f>VLOOKUP(A119,'[1]Masterdata 2021'!$A:$M,10,0)</f>
        <v>6</v>
      </c>
      <c r="G119">
        <v>6</v>
      </c>
      <c r="H119" s="6">
        <v>3.452</v>
      </c>
      <c r="I119" s="6">
        <v>0.26500000000000001</v>
      </c>
      <c r="J119" s="6">
        <v>9.4E-2</v>
      </c>
      <c r="K119" s="6">
        <v>0</v>
      </c>
      <c r="L119" s="6">
        <v>0</v>
      </c>
      <c r="N119" s="36" t="s">
        <v>140</v>
      </c>
      <c r="O119" s="36" t="s">
        <v>140</v>
      </c>
      <c r="P119" s="14">
        <f t="shared" si="2"/>
        <v>3.452</v>
      </c>
      <c r="Q119" s="14">
        <f t="shared" si="3"/>
        <v>0.26500000000000001</v>
      </c>
      <c r="R119" s="14">
        <f>VLOOKUP(D119,'ABBV per SKU 2021'!A:H,8,0)</f>
        <v>9.9999999999999985E-3</v>
      </c>
      <c r="S119" s="5">
        <v>0</v>
      </c>
      <c r="T119" s="5">
        <v>0</v>
      </c>
      <c r="U119" s="6" t="e">
        <f>VLOOKUP(F119,Producentenfee!$A$4:$B$7,2,0)*G119</f>
        <v>#N/A</v>
      </c>
    </row>
    <row r="120" spans="1:21" x14ac:dyDescent="0.25">
      <c r="A120" t="s">
        <v>201</v>
      </c>
      <c r="B120" s="4">
        <v>5410013153122</v>
      </c>
      <c r="C120" s="4">
        <v>5410013153139</v>
      </c>
      <c r="D120">
        <v>15040101050</v>
      </c>
      <c r="E120" t="s">
        <v>80</v>
      </c>
      <c r="F120">
        <f>VLOOKUP(A120,'[1]Masterdata 2021'!$A:$M,10,0)</f>
        <v>6</v>
      </c>
      <c r="G120">
        <v>6</v>
      </c>
      <c r="H120" s="6">
        <v>3.452</v>
      </c>
      <c r="I120" s="6">
        <v>0.26500000000000001</v>
      </c>
      <c r="J120" s="6">
        <v>9.4E-2</v>
      </c>
      <c r="K120" s="6">
        <v>0</v>
      </c>
      <c r="L120" s="6">
        <v>0</v>
      </c>
      <c r="N120" s="36" t="s">
        <v>140</v>
      </c>
      <c r="O120" s="36" t="s">
        <v>140</v>
      </c>
      <c r="P120" s="14">
        <f t="shared" si="2"/>
        <v>3.452</v>
      </c>
      <c r="Q120" s="14">
        <f t="shared" si="3"/>
        <v>0.26500000000000001</v>
      </c>
      <c r="R120" s="14">
        <f>VLOOKUP(D120,'ABBV per SKU 2021'!A:H,8,0)</f>
        <v>9.9999999999999985E-3</v>
      </c>
      <c r="S120" s="5">
        <v>0</v>
      </c>
      <c r="T120" s="5">
        <v>0</v>
      </c>
      <c r="U120" s="6" t="e">
        <f>VLOOKUP(F120,Producentenfee!$A$4:$B$7,2,0)*G120</f>
        <v>#N/A</v>
      </c>
    </row>
    <row r="121" spans="1:21" x14ac:dyDescent="0.25">
      <c r="A121" t="s">
        <v>201</v>
      </c>
      <c r="B121" s="4">
        <v>5410013153122</v>
      </c>
      <c r="C121" s="4">
        <v>5410013153139</v>
      </c>
      <c r="D121">
        <v>15040101150</v>
      </c>
      <c r="E121" t="s">
        <v>80</v>
      </c>
      <c r="F121">
        <f>VLOOKUP(A121,'[1]Masterdata 2021'!$A:$M,10,0)</f>
        <v>6</v>
      </c>
      <c r="G121">
        <v>6</v>
      </c>
      <c r="H121" s="6">
        <v>3.452</v>
      </c>
      <c r="I121" s="6">
        <v>0.26500000000000001</v>
      </c>
      <c r="J121" s="6">
        <v>9.4E-2</v>
      </c>
      <c r="K121" s="6">
        <v>0</v>
      </c>
      <c r="L121" s="6">
        <v>0</v>
      </c>
      <c r="N121" s="36" t="s">
        <v>140</v>
      </c>
      <c r="O121" s="36" t="s">
        <v>140</v>
      </c>
      <c r="P121" s="14">
        <f t="shared" si="2"/>
        <v>3.452</v>
      </c>
      <c r="Q121" s="14">
        <f t="shared" si="3"/>
        <v>0.26500000000000001</v>
      </c>
      <c r="R121" s="14">
        <f>VLOOKUP(D121,'ABBV per SKU 2021'!A:H,8,0)</f>
        <v>9.9999999999999985E-3</v>
      </c>
      <c r="S121" s="5">
        <v>0</v>
      </c>
      <c r="T121" s="5">
        <v>0</v>
      </c>
      <c r="U121" s="6" t="e">
        <f>VLOOKUP(F121,Producentenfee!$A$4:$B$7,2,0)*G121</f>
        <v>#N/A</v>
      </c>
    </row>
    <row r="122" spans="1:21" x14ac:dyDescent="0.25">
      <c r="A122" t="s">
        <v>201</v>
      </c>
      <c r="B122" s="4">
        <v>5410013153122</v>
      </c>
      <c r="C122" s="4">
        <v>5410013153139</v>
      </c>
      <c r="D122">
        <v>15040101350</v>
      </c>
      <c r="E122" t="s">
        <v>80</v>
      </c>
      <c r="F122">
        <f>VLOOKUP(A122,'[1]Masterdata 2021'!$A:$M,10,0)</f>
        <v>6</v>
      </c>
      <c r="G122">
        <v>6</v>
      </c>
      <c r="H122" s="6">
        <v>3.452</v>
      </c>
      <c r="I122" s="6">
        <v>0.26500000000000001</v>
      </c>
      <c r="J122" s="6">
        <v>9.4E-2</v>
      </c>
      <c r="K122" s="6">
        <v>0</v>
      </c>
      <c r="L122" s="6">
        <v>0</v>
      </c>
      <c r="N122" s="36" t="s">
        <v>140</v>
      </c>
      <c r="O122" s="36" t="s">
        <v>140</v>
      </c>
      <c r="P122" s="14">
        <f t="shared" si="2"/>
        <v>3.452</v>
      </c>
      <c r="Q122" s="14">
        <f t="shared" si="3"/>
        <v>0.26500000000000001</v>
      </c>
      <c r="R122" s="14">
        <f>VLOOKUP(D122,'ABBV per SKU 2021'!A:H,8,0)</f>
        <v>9.9999999999999985E-3</v>
      </c>
      <c r="S122" s="5">
        <v>0</v>
      </c>
      <c r="T122" s="5">
        <v>0</v>
      </c>
      <c r="U122" s="6" t="e">
        <f>VLOOKUP(F122,Producentenfee!$A$4:$B$7,2,0)*G122</f>
        <v>#N/A</v>
      </c>
    </row>
    <row r="123" spans="1:21" x14ac:dyDescent="0.25">
      <c r="A123" t="s">
        <v>202</v>
      </c>
      <c r="B123" s="4">
        <v>5410013164661</v>
      </c>
      <c r="C123" s="4">
        <v>5410013164678</v>
      </c>
      <c r="D123">
        <v>15150001056</v>
      </c>
      <c r="E123" t="s">
        <v>81</v>
      </c>
      <c r="F123">
        <f>VLOOKUP(A123,'[1]Masterdata 2021'!$A:$M,10,0)</f>
        <v>6</v>
      </c>
      <c r="G123">
        <v>6</v>
      </c>
      <c r="H123" s="6">
        <v>8.4090000000000007</v>
      </c>
      <c r="I123" s="6">
        <v>0.66200000000000003</v>
      </c>
      <c r="J123" s="6">
        <v>1.7999999999999999E-2</v>
      </c>
      <c r="K123" s="6">
        <v>0.375</v>
      </c>
      <c r="L123" s="6">
        <v>0.12</v>
      </c>
      <c r="N123" s="36" t="s">
        <v>140</v>
      </c>
      <c r="O123" s="36" t="s">
        <v>140</v>
      </c>
      <c r="P123" s="14">
        <f t="shared" si="2"/>
        <v>8.2890000000000015</v>
      </c>
      <c r="Q123" s="14">
        <f t="shared" si="3"/>
        <v>0.66200000000000003</v>
      </c>
      <c r="R123" s="14">
        <f>VLOOKUP(D123,'ABBV per SKU 2021'!A:H,8,0)</f>
        <v>2.1000000000000001E-2</v>
      </c>
      <c r="S123" s="5">
        <v>0</v>
      </c>
      <c r="T123" s="5">
        <v>0</v>
      </c>
      <c r="U123" s="6" t="e">
        <f>VLOOKUP(F123,Producentenfee!$A$4:$B$7,2,0)*G123</f>
        <v>#N/A</v>
      </c>
    </row>
    <row r="124" spans="1:21" x14ac:dyDescent="0.25">
      <c r="A124" t="s">
        <v>202</v>
      </c>
      <c r="B124" s="4">
        <v>5410013164661</v>
      </c>
      <c r="C124" s="4">
        <v>5410013164678</v>
      </c>
      <c r="D124">
        <v>15150001140</v>
      </c>
      <c r="E124" t="s">
        <v>81</v>
      </c>
      <c r="F124">
        <f>VLOOKUP(A124,'[1]Masterdata 2021'!$A:$M,10,0)</f>
        <v>6</v>
      </c>
      <c r="G124">
        <v>6</v>
      </c>
      <c r="H124" s="6">
        <v>8.4090000000000007</v>
      </c>
      <c r="I124" s="6">
        <v>0.66200000000000003</v>
      </c>
      <c r="J124" s="6">
        <v>1.7999999999999999E-2</v>
      </c>
      <c r="K124" s="6">
        <v>0.375</v>
      </c>
      <c r="L124" s="6">
        <v>0.12</v>
      </c>
      <c r="N124" s="36" t="s">
        <v>140</v>
      </c>
      <c r="O124" s="36" t="s">
        <v>140</v>
      </c>
      <c r="P124" s="14">
        <f t="shared" si="2"/>
        <v>8.2890000000000015</v>
      </c>
      <c r="Q124" s="14">
        <f t="shared" si="3"/>
        <v>0.66200000000000003</v>
      </c>
      <c r="R124" s="14">
        <f>VLOOKUP(D124,'ABBV per SKU 2021'!A:H,8,0)</f>
        <v>2.1000000000000001E-2</v>
      </c>
      <c r="S124" s="5">
        <v>0</v>
      </c>
      <c r="T124" s="5">
        <v>0</v>
      </c>
      <c r="U124" s="6" t="e">
        <f>VLOOKUP(F124,Producentenfee!$A$4:$B$7,2,0)*G124</f>
        <v>#N/A</v>
      </c>
    </row>
    <row r="125" spans="1:21" x14ac:dyDescent="0.25">
      <c r="A125" t="s">
        <v>203</v>
      </c>
      <c r="B125" s="4">
        <v>5410013164166</v>
      </c>
      <c r="C125" s="4">
        <v>5410013164173</v>
      </c>
      <c r="D125">
        <v>15170201056</v>
      </c>
      <c r="E125" t="s">
        <v>82</v>
      </c>
      <c r="F125">
        <f>VLOOKUP(A125,'[1]Masterdata 2021'!$A:$M,10,0)</f>
        <v>6</v>
      </c>
      <c r="G125">
        <v>6</v>
      </c>
      <c r="H125" s="6">
        <v>8.4090000000000007</v>
      </c>
      <c r="I125" s="6">
        <v>0.66200000000000003</v>
      </c>
      <c r="J125" s="6">
        <v>1.7999999999999999E-2</v>
      </c>
      <c r="K125" s="6">
        <v>0.375</v>
      </c>
      <c r="L125" s="6">
        <v>0.12</v>
      </c>
      <c r="N125" s="36" t="s">
        <v>140</v>
      </c>
      <c r="O125" s="36" t="s">
        <v>140</v>
      </c>
      <c r="P125" s="14">
        <f t="shared" si="2"/>
        <v>8.2890000000000015</v>
      </c>
      <c r="Q125" s="14">
        <f t="shared" si="3"/>
        <v>0.66200000000000003</v>
      </c>
      <c r="R125" s="14">
        <f>VLOOKUP(D125,'ABBV per SKU 2021'!A:H,8,0)</f>
        <v>2.1000000000000001E-2</v>
      </c>
      <c r="S125" s="5">
        <v>0</v>
      </c>
      <c r="T125" s="5">
        <v>0</v>
      </c>
      <c r="U125" s="6" t="e">
        <f>VLOOKUP(F125,Producentenfee!$A$4:$B$7,2,0)*G125</f>
        <v>#N/A</v>
      </c>
    </row>
    <row r="126" spans="1:21" x14ac:dyDescent="0.25">
      <c r="A126" t="s">
        <v>203</v>
      </c>
      <c r="B126" s="4">
        <v>5410013164166</v>
      </c>
      <c r="C126" s="4">
        <v>5410013164173</v>
      </c>
      <c r="D126">
        <v>15170201140</v>
      </c>
      <c r="E126" t="s">
        <v>82</v>
      </c>
      <c r="F126">
        <f>VLOOKUP(A126,'[1]Masterdata 2021'!$A:$M,10,0)</f>
        <v>6</v>
      </c>
      <c r="G126">
        <v>6</v>
      </c>
      <c r="H126" s="6">
        <v>8.4090000000000007</v>
      </c>
      <c r="I126" s="6">
        <v>0.66200000000000003</v>
      </c>
      <c r="J126" s="6">
        <v>1.7999999999999999E-2</v>
      </c>
      <c r="K126" s="6">
        <v>0.375</v>
      </c>
      <c r="L126" s="6">
        <v>0.12</v>
      </c>
      <c r="N126" s="36" t="s">
        <v>140</v>
      </c>
      <c r="O126" s="36" t="s">
        <v>140</v>
      </c>
      <c r="P126" s="14">
        <f t="shared" si="2"/>
        <v>8.2890000000000015</v>
      </c>
      <c r="Q126" s="14">
        <f t="shared" si="3"/>
        <v>0.66200000000000003</v>
      </c>
      <c r="R126" s="14">
        <f>VLOOKUP(D126,'ABBV per SKU 2021'!A:H,8,0)</f>
        <v>2.1000000000000001E-2</v>
      </c>
      <c r="S126" s="5">
        <v>0</v>
      </c>
      <c r="T126" s="5">
        <v>0</v>
      </c>
      <c r="U126" s="6" t="e">
        <f>VLOOKUP(F126,Producentenfee!$A$4:$B$7,2,0)*G126</f>
        <v>#N/A</v>
      </c>
    </row>
    <row r="127" spans="1:21" x14ac:dyDescent="0.25">
      <c r="A127" t="s">
        <v>204</v>
      </c>
      <c r="B127" s="4">
        <v>5410013163602</v>
      </c>
      <c r="C127" s="4">
        <v>5410013163619</v>
      </c>
      <c r="D127">
        <v>15260101050</v>
      </c>
      <c r="E127" t="s">
        <v>85</v>
      </c>
      <c r="F127">
        <f>VLOOKUP(A127,'[1]Masterdata 2021'!$A:$M,10,0)</f>
        <v>6</v>
      </c>
      <c r="G127">
        <v>6</v>
      </c>
      <c r="H127" s="6">
        <v>3.452</v>
      </c>
      <c r="I127" s="6">
        <v>0.26500000000000001</v>
      </c>
      <c r="J127" s="6">
        <v>9.4E-2</v>
      </c>
      <c r="K127" s="6">
        <v>0</v>
      </c>
      <c r="L127" s="6">
        <v>0</v>
      </c>
      <c r="N127" s="36" t="s">
        <v>140</v>
      </c>
      <c r="O127" s="36" t="s">
        <v>140</v>
      </c>
      <c r="P127" s="14">
        <f t="shared" si="2"/>
        <v>3.452</v>
      </c>
      <c r="Q127" s="14">
        <f t="shared" si="3"/>
        <v>0.26500000000000001</v>
      </c>
      <c r="R127" s="14">
        <f>VLOOKUP(D127,'ABBV per SKU 2021'!A:H,8,0)</f>
        <v>9.9999999999999985E-3</v>
      </c>
      <c r="S127" s="5">
        <v>0</v>
      </c>
      <c r="T127" s="5">
        <v>0</v>
      </c>
      <c r="U127" s="6" t="e">
        <f>VLOOKUP(F127,Producentenfee!$A$4:$B$7,2,0)*G127</f>
        <v>#N/A</v>
      </c>
    </row>
    <row r="128" spans="1:21" x14ac:dyDescent="0.25">
      <c r="A128" t="s">
        <v>204</v>
      </c>
      <c r="B128" s="4">
        <v>5410013163602</v>
      </c>
      <c r="C128" s="4">
        <v>5410013163619</v>
      </c>
      <c r="D128">
        <v>15260101150</v>
      </c>
      <c r="E128" t="s">
        <v>85</v>
      </c>
      <c r="F128">
        <f>VLOOKUP(A128,'[1]Masterdata 2021'!$A:$M,10,0)</f>
        <v>6</v>
      </c>
      <c r="G128">
        <v>6</v>
      </c>
      <c r="H128" s="6">
        <v>3.452</v>
      </c>
      <c r="I128" s="6">
        <v>0.26500000000000001</v>
      </c>
      <c r="J128" s="6">
        <v>9.4E-2</v>
      </c>
      <c r="K128" s="6">
        <v>0</v>
      </c>
      <c r="L128" s="6">
        <v>0</v>
      </c>
      <c r="N128" s="36" t="s">
        <v>140</v>
      </c>
      <c r="O128" s="36" t="s">
        <v>140</v>
      </c>
      <c r="P128" s="14">
        <f t="shared" si="2"/>
        <v>3.452</v>
      </c>
      <c r="Q128" s="14">
        <f t="shared" si="3"/>
        <v>0.26500000000000001</v>
      </c>
      <c r="R128" s="14">
        <f>VLOOKUP(D128,'ABBV per SKU 2021'!A:H,8,0)</f>
        <v>9.9999999999999985E-3</v>
      </c>
      <c r="S128" s="5">
        <v>0</v>
      </c>
      <c r="T128" s="5">
        <v>0</v>
      </c>
      <c r="U128" s="6" t="e">
        <f>VLOOKUP(F128,Producentenfee!$A$4:$B$7,2,0)*G128</f>
        <v>#N/A</v>
      </c>
    </row>
    <row r="129" spans="1:21" x14ac:dyDescent="0.25">
      <c r="A129" t="s">
        <v>204</v>
      </c>
      <c r="B129" s="4">
        <v>5410013163602</v>
      </c>
      <c r="C129" s="4">
        <v>5410013163619</v>
      </c>
      <c r="D129">
        <v>15260101350</v>
      </c>
      <c r="E129" t="s">
        <v>85</v>
      </c>
      <c r="F129">
        <f>VLOOKUP(A129,'[1]Masterdata 2021'!$A:$M,10,0)</f>
        <v>6</v>
      </c>
      <c r="G129">
        <v>6</v>
      </c>
      <c r="H129" s="6">
        <v>3.452</v>
      </c>
      <c r="I129" s="6">
        <v>0.26500000000000001</v>
      </c>
      <c r="J129" s="6">
        <v>9.4E-2</v>
      </c>
      <c r="K129" s="6">
        <v>0</v>
      </c>
      <c r="L129" s="6">
        <v>0</v>
      </c>
      <c r="N129" s="36" t="s">
        <v>140</v>
      </c>
      <c r="O129" s="36" t="s">
        <v>140</v>
      </c>
      <c r="P129" s="14">
        <f t="shared" si="2"/>
        <v>3.452</v>
      </c>
      <c r="Q129" s="14">
        <f t="shared" si="3"/>
        <v>0.26500000000000001</v>
      </c>
      <c r="R129" s="14">
        <f>VLOOKUP(D129,'ABBV per SKU 2021'!A:H,8,0)</f>
        <v>9.9999999999999985E-3</v>
      </c>
      <c r="S129" s="5">
        <v>0</v>
      </c>
      <c r="T129" s="5">
        <v>0</v>
      </c>
      <c r="U129" s="6" t="e">
        <f>VLOOKUP(F129,Producentenfee!$A$4:$B$7,2,0)*G129</f>
        <v>#N/A</v>
      </c>
    </row>
    <row r="130" spans="1:21" x14ac:dyDescent="0.25">
      <c r="A130" t="s">
        <v>205</v>
      </c>
      <c r="B130" s="4">
        <v>5410013185093</v>
      </c>
      <c r="C130" s="4">
        <v>5410013185109</v>
      </c>
      <c r="D130">
        <v>15270001060</v>
      </c>
      <c r="E130" t="s">
        <v>86</v>
      </c>
      <c r="F130">
        <f>VLOOKUP(A130,'[1]Masterdata 2021'!$A:$M,10,0)</f>
        <v>6</v>
      </c>
      <c r="G130">
        <v>6</v>
      </c>
      <c r="H130" s="6">
        <v>7.1029999999999998</v>
      </c>
      <c r="I130" s="6">
        <v>0.53</v>
      </c>
      <c r="J130" s="6">
        <v>1.7000000000000001E-2</v>
      </c>
      <c r="K130" s="6">
        <v>0.375</v>
      </c>
      <c r="L130" s="6">
        <v>0.12</v>
      </c>
      <c r="N130" s="36" t="s">
        <v>140</v>
      </c>
      <c r="O130" s="36" t="s">
        <v>140</v>
      </c>
      <c r="P130" s="14">
        <f t="shared" si="2"/>
        <v>6.9829999999999997</v>
      </c>
      <c r="Q130" s="14">
        <f t="shared" si="3"/>
        <v>0.53</v>
      </c>
      <c r="R130" s="14">
        <f>VLOOKUP(D130,'ABBV per SKU 2021'!A:H,8,0)</f>
        <v>1.8000000000000002E-2</v>
      </c>
      <c r="S130" s="5">
        <v>0</v>
      </c>
      <c r="T130" s="5">
        <v>0</v>
      </c>
      <c r="U130" s="6" t="e">
        <f>VLOOKUP(F130,Producentenfee!$A$4:$B$7,2,0)*G130</f>
        <v>#N/A</v>
      </c>
    </row>
    <row r="131" spans="1:21" x14ac:dyDescent="0.25">
      <c r="A131" t="s">
        <v>205</v>
      </c>
      <c r="B131" s="4">
        <v>5410013185093</v>
      </c>
      <c r="C131" s="4">
        <v>5410013185109</v>
      </c>
      <c r="D131">
        <v>15270001150</v>
      </c>
      <c r="E131" t="s">
        <v>86</v>
      </c>
      <c r="F131">
        <f>VLOOKUP(A131,'[1]Masterdata 2021'!$A:$M,10,0)</f>
        <v>6</v>
      </c>
      <c r="G131">
        <v>6</v>
      </c>
      <c r="H131" s="6">
        <v>7.1029999999999998</v>
      </c>
      <c r="I131" s="6">
        <v>0.53</v>
      </c>
      <c r="J131" s="6">
        <v>1.7000000000000001E-2</v>
      </c>
      <c r="K131" s="6">
        <v>0.375</v>
      </c>
      <c r="L131" s="6">
        <v>0.12</v>
      </c>
      <c r="N131" s="36" t="s">
        <v>140</v>
      </c>
      <c r="O131" s="36" t="s">
        <v>140</v>
      </c>
      <c r="P131" s="14">
        <f t="shared" si="2"/>
        <v>6.9829999999999997</v>
      </c>
      <c r="Q131" s="14">
        <f t="shared" si="3"/>
        <v>0.53</v>
      </c>
      <c r="R131" s="14">
        <f>VLOOKUP(D131,'ABBV per SKU 2021'!A:H,8,0)</f>
        <v>1.8000000000000002E-2</v>
      </c>
      <c r="S131" s="5">
        <v>0</v>
      </c>
      <c r="T131" s="5">
        <v>0</v>
      </c>
      <c r="U131" s="6" t="e">
        <f>VLOOKUP(F131,Producentenfee!$A$4:$B$7,2,0)*G131</f>
        <v>#N/A</v>
      </c>
    </row>
    <row r="132" spans="1:21" x14ac:dyDescent="0.25">
      <c r="A132" t="s">
        <v>206</v>
      </c>
      <c r="B132" s="4">
        <v>5410013186595</v>
      </c>
      <c r="C132" s="4">
        <v>5410013186601</v>
      </c>
      <c r="D132">
        <v>15280001060</v>
      </c>
      <c r="E132" t="s">
        <v>87</v>
      </c>
      <c r="F132">
        <f>VLOOKUP(A132,'[1]Masterdata 2021'!$A:$M,10,0)</f>
        <v>6</v>
      </c>
      <c r="G132">
        <v>6</v>
      </c>
      <c r="H132" s="6">
        <v>7.1029999999999998</v>
      </c>
      <c r="I132" s="6">
        <v>0.53</v>
      </c>
      <c r="J132" s="6">
        <v>1.7000000000000001E-2</v>
      </c>
      <c r="K132" s="6">
        <v>0.375</v>
      </c>
      <c r="L132" s="6">
        <v>0.12</v>
      </c>
      <c r="N132" s="36" t="s">
        <v>140</v>
      </c>
      <c r="O132" s="36" t="s">
        <v>140</v>
      </c>
      <c r="P132" s="14">
        <f t="shared" si="2"/>
        <v>6.9829999999999997</v>
      </c>
      <c r="Q132" s="14">
        <f t="shared" si="3"/>
        <v>0.53</v>
      </c>
      <c r="R132" s="14">
        <f>VLOOKUP(D132,'ABBV per SKU 2021'!A:H,8,0)</f>
        <v>1.8000000000000002E-2</v>
      </c>
      <c r="S132" s="5">
        <v>0</v>
      </c>
      <c r="T132" s="5">
        <v>0</v>
      </c>
      <c r="U132" s="6" t="e">
        <f>VLOOKUP(F132,Producentenfee!$A$4:$B$7,2,0)*G132</f>
        <v>#N/A</v>
      </c>
    </row>
    <row r="133" spans="1:21" x14ac:dyDescent="0.25">
      <c r="A133" t="s">
        <v>206</v>
      </c>
      <c r="B133" s="4">
        <v>5410013186595</v>
      </c>
      <c r="C133" s="4">
        <v>5410013186601</v>
      </c>
      <c r="D133">
        <v>15280001150</v>
      </c>
      <c r="E133" t="s">
        <v>87</v>
      </c>
      <c r="F133">
        <f>VLOOKUP(A133,'[1]Masterdata 2021'!$A:$M,10,0)</f>
        <v>6</v>
      </c>
      <c r="G133">
        <v>6</v>
      </c>
      <c r="H133" s="6">
        <v>7.1029999999999998</v>
      </c>
      <c r="I133" s="6">
        <v>0.53</v>
      </c>
      <c r="J133" s="6">
        <v>1.7000000000000001E-2</v>
      </c>
      <c r="K133" s="6">
        <v>0.375</v>
      </c>
      <c r="L133" s="6">
        <v>0.12</v>
      </c>
      <c r="N133" s="36" t="s">
        <v>140</v>
      </c>
      <c r="O133" s="36" t="s">
        <v>140</v>
      </c>
      <c r="P133" s="14">
        <f t="shared" si="2"/>
        <v>6.9829999999999997</v>
      </c>
      <c r="Q133" s="14">
        <f t="shared" si="3"/>
        <v>0.53</v>
      </c>
      <c r="R133" s="14">
        <f>VLOOKUP(D133,'ABBV per SKU 2021'!A:H,8,0)</f>
        <v>1.8000000000000002E-2</v>
      </c>
      <c r="S133" s="5">
        <v>0</v>
      </c>
      <c r="T133" s="5">
        <v>0</v>
      </c>
      <c r="U133" s="6" t="e">
        <f>VLOOKUP(F133,Producentenfee!$A$4:$B$7,2,0)*G133</f>
        <v>#N/A</v>
      </c>
    </row>
    <row r="134" spans="1:21" x14ac:dyDescent="0.25">
      <c r="A134" t="s">
        <v>207</v>
      </c>
      <c r="B134" s="4">
        <v>5410013187592</v>
      </c>
      <c r="C134" s="4">
        <v>5410013187608</v>
      </c>
      <c r="D134">
        <v>15290001060</v>
      </c>
      <c r="E134" t="s">
        <v>88</v>
      </c>
      <c r="F134">
        <f>VLOOKUP(A134,'[1]Masterdata 2021'!$A:$M,10,0)</f>
        <v>6</v>
      </c>
      <c r="G134">
        <v>6</v>
      </c>
      <c r="H134" s="6">
        <v>7.1029999999999998</v>
      </c>
      <c r="I134" s="6">
        <v>0.53</v>
      </c>
      <c r="J134" s="6">
        <v>1.7000000000000001E-2</v>
      </c>
      <c r="K134" s="6">
        <v>0.375</v>
      </c>
      <c r="L134" s="6">
        <v>0.12</v>
      </c>
      <c r="N134" s="36" t="s">
        <v>140</v>
      </c>
      <c r="O134" s="36" t="s">
        <v>140</v>
      </c>
      <c r="P134" s="14">
        <f t="shared" ref="P134:P177" si="4">+H134-L134</f>
        <v>6.9829999999999997</v>
      </c>
      <c r="Q134" s="14">
        <f t="shared" ref="Q134:Q177" si="5">+I134</f>
        <v>0.53</v>
      </c>
      <c r="R134" s="14">
        <f>VLOOKUP(D134,'ABBV per SKU 2021'!A:H,8,0)</f>
        <v>1.8000000000000002E-2</v>
      </c>
      <c r="S134" s="5">
        <v>0</v>
      </c>
      <c r="T134" s="5">
        <v>0</v>
      </c>
      <c r="U134" s="6" t="e">
        <f>VLOOKUP(F134,Producentenfee!$A$4:$B$7,2,0)*G134</f>
        <v>#N/A</v>
      </c>
    </row>
    <row r="135" spans="1:21" x14ac:dyDescent="0.25">
      <c r="A135" t="s">
        <v>207</v>
      </c>
      <c r="B135" s="4">
        <v>5410013187592</v>
      </c>
      <c r="C135" s="4">
        <v>5410013187608</v>
      </c>
      <c r="D135">
        <v>15290001150</v>
      </c>
      <c r="E135" t="s">
        <v>88</v>
      </c>
      <c r="F135">
        <f>VLOOKUP(A135,'[1]Masterdata 2021'!$A:$M,10,0)</f>
        <v>6</v>
      </c>
      <c r="G135">
        <v>6</v>
      </c>
      <c r="H135" s="6">
        <v>7.1029999999999998</v>
      </c>
      <c r="I135" s="6">
        <v>0.53</v>
      </c>
      <c r="J135" s="6">
        <v>1.7000000000000001E-2</v>
      </c>
      <c r="K135" s="6">
        <v>0.375</v>
      </c>
      <c r="L135" s="6">
        <v>0.12</v>
      </c>
      <c r="N135" s="36" t="s">
        <v>140</v>
      </c>
      <c r="O135" s="36" t="s">
        <v>140</v>
      </c>
      <c r="P135" s="14">
        <f t="shared" si="4"/>
        <v>6.9829999999999997</v>
      </c>
      <c r="Q135" s="14">
        <f t="shared" si="5"/>
        <v>0.53</v>
      </c>
      <c r="R135" s="14">
        <f>VLOOKUP(D135,'ABBV per SKU 2021'!A:H,8,0)</f>
        <v>1.8000000000000002E-2</v>
      </c>
      <c r="S135" s="5">
        <v>0</v>
      </c>
      <c r="T135" s="5">
        <v>0</v>
      </c>
      <c r="U135" s="6" t="e">
        <f>VLOOKUP(F135,Producentenfee!$A$4:$B$7,2,0)*G135</f>
        <v>#N/A</v>
      </c>
    </row>
    <row r="136" spans="1:21" x14ac:dyDescent="0.25">
      <c r="A136" t="s">
        <v>208</v>
      </c>
      <c r="B136" s="4">
        <v>5410013185000</v>
      </c>
      <c r="C136" s="4">
        <v>5410013185017</v>
      </c>
      <c r="D136">
        <v>15330001045</v>
      </c>
      <c r="E136" t="s">
        <v>89</v>
      </c>
      <c r="F136">
        <f>VLOOKUP(A136,'[1]Masterdata 2021'!$A:$M,10,0)</f>
        <v>6</v>
      </c>
      <c r="G136">
        <v>6</v>
      </c>
      <c r="H136" s="6">
        <v>3.8</v>
      </c>
      <c r="I136" s="6">
        <v>0.26500000000000001</v>
      </c>
      <c r="J136" s="6">
        <v>9.7000000000000003E-2</v>
      </c>
      <c r="K136" s="6">
        <v>0</v>
      </c>
      <c r="L136" s="6">
        <v>0</v>
      </c>
      <c r="N136" s="36" t="s">
        <v>140</v>
      </c>
      <c r="O136" s="36" t="s">
        <v>140</v>
      </c>
      <c r="P136" s="14">
        <f t="shared" si="4"/>
        <v>3.8</v>
      </c>
      <c r="Q136" s="14">
        <f t="shared" si="5"/>
        <v>0.26500000000000001</v>
      </c>
      <c r="R136" s="14">
        <f>VLOOKUP(D136,'ABBV per SKU 2021'!A:H,8,0)</f>
        <v>1.2E-2</v>
      </c>
      <c r="S136" s="5">
        <v>0</v>
      </c>
      <c r="T136" s="5">
        <v>0</v>
      </c>
      <c r="U136" s="6" t="e">
        <f>VLOOKUP(F136,Producentenfee!$A$4:$B$7,2,0)*G136</f>
        <v>#N/A</v>
      </c>
    </row>
    <row r="137" spans="1:21" x14ac:dyDescent="0.25">
      <c r="A137" t="s">
        <v>208</v>
      </c>
      <c r="B137" s="4">
        <v>5410013185000</v>
      </c>
      <c r="C137" s="4">
        <v>5410013185017</v>
      </c>
      <c r="D137">
        <v>15330001135</v>
      </c>
      <c r="E137" t="s">
        <v>89</v>
      </c>
      <c r="F137">
        <f>VLOOKUP(A137,'[1]Masterdata 2021'!$A:$M,10,0)</f>
        <v>6</v>
      </c>
      <c r="G137">
        <v>6</v>
      </c>
      <c r="H137" s="6">
        <v>3.8</v>
      </c>
      <c r="I137" s="6">
        <v>0.26500000000000001</v>
      </c>
      <c r="J137" s="6">
        <v>9.7000000000000003E-2</v>
      </c>
      <c r="K137" s="6">
        <v>0</v>
      </c>
      <c r="L137" s="6">
        <v>0</v>
      </c>
      <c r="N137" s="36" t="s">
        <v>140</v>
      </c>
      <c r="O137" s="36" t="s">
        <v>140</v>
      </c>
      <c r="P137" s="14">
        <f t="shared" si="4"/>
        <v>3.8</v>
      </c>
      <c r="Q137" s="14">
        <f t="shared" si="5"/>
        <v>0.26500000000000001</v>
      </c>
      <c r="R137" s="14">
        <f>VLOOKUP(D137,'ABBV per SKU 2021'!A:H,8,0)</f>
        <v>1.2E-2</v>
      </c>
      <c r="S137" s="5">
        <v>0</v>
      </c>
      <c r="T137" s="5">
        <v>0</v>
      </c>
      <c r="U137" s="6" t="e">
        <f>VLOOKUP(F137,Producentenfee!$A$4:$B$7,2,0)*G137</f>
        <v>#N/A</v>
      </c>
    </row>
    <row r="138" spans="1:21" x14ac:dyDescent="0.25">
      <c r="A138" t="s">
        <v>208</v>
      </c>
      <c r="B138" s="4">
        <v>5410013185000</v>
      </c>
      <c r="C138" s="4">
        <v>5410013185017</v>
      </c>
      <c r="D138">
        <v>15330001315</v>
      </c>
      <c r="E138" t="s">
        <v>89</v>
      </c>
      <c r="F138">
        <f>VLOOKUP(A138,'[1]Masterdata 2021'!$A:$M,10,0)</f>
        <v>6</v>
      </c>
      <c r="G138">
        <v>6</v>
      </c>
      <c r="H138" s="6">
        <v>3.8</v>
      </c>
      <c r="I138" s="6">
        <v>0.26500000000000001</v>
      </c>
      <c r="J138" s="6">
        <v>9.7000000000000003E-2</v>
      </c>
      <c r="K138" s="6">
        <v>0</v>
      </c>
      <c r="L138" s="6">
        <v>0</v>
      </c>
      <c r="N138" s="36" t="s">
        <v>140</v>
      </c>
      <c r="O138" s="36" t="s">
        <v>140</v>
      </c>
      <c r="P138" s="14">
        <f t="shared" si="4"/>
        <v>3.8</v>
      </c>
      <c r="Q138" s="14">
        <f t="shared" si="5"/>
        <v>0.26500000000000001</v>
      </c>
      <c r="R138" s="14">
        <f>VLOOKUP(D138,'ABBV per SKU 2021'!A:H,8,0)</f>
        <v>1.2E-2</v>
      </c>
      <c r="S138" s="5">
        <v>0</v>
      </c>
      <c r="T138" s="5">
        <v>0</v>
      </c>
      <c r="U138" s="6" t="e">
        <f>VLOOKUP(F138,Producentenfee!$A$4:$B$7,2,0)*G138</f>
        <v>#N/A</v>
      </c>
    </row>
    <row r="139" spans="1:21" x14ac:dyDescent="0.25">
      <c r="A139" t="s">
        <v>209</v>
      </c>
      <c r="B139" s="4">
        <v>5410013186502</v>
      </c>
      <c r="C139" s="4">
        <v>5410013186519</v>
      </c>
      <c r="D139">
        <v>15350001045</v>
      </c>
      <c r="E139" t="s">
        <v>90</v>
      </c>
      <c r="F139">
        <f>VLOOKUP(A139,'[1]Masterdata 2021'!$A:$M,10,0)</f>
        <v>6</v>
      </c>
      <c r="G139">
        <v>6</v>
      </c>
      <c r="H139" s="6">
        <v>3.8</v>
      </c>
      <c r="I139" s="6">
        <v>0.26500000000000001</v>
      </c>
      <c r="J139" s="6">
        <v>9.7000000000000003E-2</v>
      </c>
      <c r="K139" s="6">
        <v>0</v>
      </c>
      <c r="L139" s="6">
        <v>0</v>
      </c>
      <c r="N139" s="36" t="s">
        <v>140</v>
      </c>
      <c r="O139" s="36" t="s">
        <v>140</v>
      </c>
      <c r="P139" s="14">
        <f t="shared" si="4"/>
        <v>3.8</v>
      </c>
      <c r="Q139" s="14">
        <f t="shared" si="5"/>
        <v>0.26500000000000001</v>
      </c>
      <c r="R139" s="14">
        <f>VLOOKUP(D139,'ABBV per SKU 2021'!A:H,8,0)</f>
        <v>1.2E-2</v>
      </c>
      <c r="S139" s="5">
        <v>0</v>
      </c>
      <c r="T139" s="5">
        <v>0</v>
      </c>
      <c r="U139" s="6" t="e">
        <f>VLOOKUP(F139,Producentenfee!$A$4:$B$7,2,0)*G139</f>
        <v>#N/A</v>
      </c>
    </row>
    <row r="140" spans="1:21" x14ac:dyDescent="0.25">
      <c r="A140" t="s">
        <v>209</v>
      </c>
      <c r="B140" s="4">
        <v>5410013186502</v>
      </c>
      <c r="C140" s="4">
        <v>5410013186519</v>
      </c>
      <c r="D140">
        <v>15350001135</v>
      </c>
      <c r="E140" t="s">
        <v>90</v>
      </c>
      <c r="F140">
        <f>VLOOKUP(A140,'[1]Masterdata 2021'!$A:$M,10,0)</f>
        <v>6</v>
      </c>
      <c r="G140">
        <v>6</v>
      </c>
      <c r="H140" s="6">
        <v>3.8</v>
      </c>
      <c r="I140" s="6">
        <v>0.26500000000000001</v>
      </c>
      <c r="J140" s="6">
        <v>9.7000000000000003E-2</v>
      </c>
      <c r="K140" s="6">
        <v>0</v>
      </c>
      <c r="L140" s="6">
        <v>0</v>
      </c>
      <c r="N140" s="36" t="s">
        <v>140</v>
      </c>
      <c r="O140" s="36" t="s">
        <v>140</v>
      </c>
      <c r="P140" s="14">
        <f t="shared" si="4"/>
        <v>3.8</v>
      </c>
      <c r="Q140" s="14">
        <f t="shared" si="5"/>
        <v>0.26500000000000001</v>
      </c>
      <c r="R140" s="14">
        <f>VLOOKUP(D140,'ABBV per SKU 2021'!A:H,8,0)</f>
        <v>1.2E-2</v>
      </c>
      <c r="S140" s="5">
        <v>0</v>
      </c>
      <c r="T140" s="5">
        <v>0</v>
      </c>
      <c r="U140" s="6" t="e">
        <f>VLOOKUP(F140,Producentenfee!$A$4:$B$7,2,0)*G140</f>
        <v>#N/A</v>
      </c>
    </row>
    <row r="141" spans="1:21" x14ac:dyDescent="0.25">
      <c r="A141" t="s">
        <v>209</v>
      </c>
      <c r="B141" s="4">
        <v>5410013186502</v>
      </c>
      <c r="C141" s="4">
        <v>5410013186519</v>
      </c>
      <c r="D141">
        <v>15350001315</v>
      </c>
      <c r="E141" t="s">
        <v>90</v>
      </c>
      <c r="F141">
        <f>VLOOKUP(A141,'[1]Masterdata 2021'!$A:$M,10,0)</f>
        <v>6</v>
      </c>
      <c r="G141">
        <v>6</v>
      </c>
      <c r="H141" s="6">
        <v>3.8</v>
      </c>
      <c r="I141" s="6">
        <v>0.26500000000000001</v>
      </c>
      <c r="J141" s="6">
        <v>9.7000000000000003E-2</v>
      </c>
      <c r="K141" s="6">
        <v>0</v>
      </c>
      <c r="L141" s="6">
        <v>0</v>
      </c>
      <c r="N141" s="36" t="s">
        <v>140</v>
      </c>
      <c r="O141" s="36" t="s">
        <v>140</v>
      </c>
      <c r="P141" s="14">
        <f t="shared" si="4"/>
        <v>3.8</v>
      </c>
      <c r="Q141" s="14">
        <f t="shared" si="5"/>
        <v>0.26500000000000001</v>
      </c>
      <c r="R141" s="14">
        <f>VLOOKUP(D141,'ABBV per SKU 2021'!A:H,8,0)</f>
        <v>1.2E-2</v>
      </c>
      <c r="S141" s="5">
        <v>0</v>
      </c>
      <c r="T141" s="5">
        <v>0</v>
      </c>
      <c r="U141" s="6" t="e">
        <f>VLOOKUP(F141,Producentenfee!$A$4:$B$7,2,0)*G141</f>
        <v>#N/A</v>
      </c>
    </row>
    <row r="142" spans="1:21" x14ac:dyDescent="0.25">
      <c r="A142" t="s">
        <v>210</v>
      </c>
      <c r="B142" s="4">
        <v>5410013187509</v>
      </c>
      <c r="C142" s="4">
        <v>5410013187516</v>
      </c>
      <c r="D142">
        <v>15370001045</v>
      </c>
      <c r="E142" t="s">
        <v>91</v>
      </c>
      <c r="F142">
        <f>VLOOKUP(A142,'[1]Masterdata 2021'!$A:$M,10,0)</f>
        <v>6</v>
      </c>
      <c r="G142">
        <v>6</v>
      </c>
      <c r="H142" s="6">
        <v>3.8</v>
      </c>
      <c r="I142" s="6">
        <v>0.26500000000000001</v>
      </c>
      <c r="J142" s="6">
        <v>9.7000000000000003E-2</v>
      </c>
      <c r="K142" s="6">
        <v>0</v>
      </c>
      <c r="L142" s="6">
        <v>0</v>
      </c>
      <c r="N142" s="36" t="s">
        <v>140</v>
      </c>
      <c r="O142" s="36" t="s">
        <v>140</v>
      </c>
      <c r="P142" s="14">
        <f t="shared" si="4"/>
        <v>3.8</v>
      </c>
      <c r="Q142" s="14">
        <f t="shared" si="5"/>
        <v>0.26500000000000001</v>
      </c>
      <c r="R142" s="14">
        <f>VLOOKUP(D142,'ABBV per SKU 2021'!A:H,8,0)</f>
        <v>1.2E-2</v>
      </c>
      <c r="S142" s="5">
        <v>0</v>
      </c>
      <c r="T142" s="5">
        <v>0</v>
      </c>
      <c r="U142" s="6" t="e">
        <f>VLOOKUP(F142,Producentenfee!$A$4:$B$7,2,0)*G142</f>
        <v>#N/A</v>
      </c>
    </row>
    <row r="143" spans="1:21" x14ac:dyDescent="0.25">
      <c r="A143" t="s">
        <v>210</v>
      </c>
      <c r="B143" s="4">
        <v>5410013187509</v>
      </c>
      <c r="C143" s="4">
        <v>5410013187516</v>
      </c>
      <c r="D143">
        <v>15370001135</v>
      </c>
      <c r="E143" t="s">
        <v>91</v>
      </c>
      <c r="F143">
        <f>VLOOKUP(A143,'[1]Masterdata 2021'!$A:$M,10,0)</f>
        <v>6</v>
      </c>
      <c r="G143">
        <v>6</v>
      </c>
      <c r="H143" s="6">
        <v>3.8</v>
      </c>
      <c r="I143" s="6">
        <v>0.26500000000000001</v>
      </c>
      <c r="J143" s="6">
        <v>9.7000000000000003E-2</v>
      </c>
      <c r="K143" s="6">
        <v>0</v>
      </c>
      <c r="L143" s="6">
        <v>0</v>
      </c>
      <c r="N143" s="36" t="s">
        <v>140</v>
      </c>
      <c r="O143" s="36" t="s">
        <v>140</v>
      </c>
      <c r="P143" s="14">
        <f t="shared" si="4"/>
        <v>3.8</v>
      </c>
      <c r="Q143" s="14">
        <f t="shared" si="5"/>
        <v>0.26500000000000001</v>
      </c>
      <c r="R143" s="14">
        <f>VLOOKUP(D143,'ABBV per SKU 2021'!A:H,8,0)</f>
        <v>1.2E-2</v>
      </c>
      <c r="S143" s="5">
        <v>0</v>
      </c>
      <c r="T143" s="5">
        <v>0</v>
      </c>
      <c r="U143" s="6" t="e">
        <f>VLOOKUP(F143,Producentenfee!$A$4:$B$7,2,0)*G143</f>
        <v>#N/A</v>
      </c>
    </row>
    <row r="144" spans="1:21" x14ac:dyDescent="0.25">
      <c r="A144" t="s">
        <v>210</v>
      </c>
      <c r="B144" s="4">
        <v>5410013187509</v>
      </c>
      <c r="C144" s="4">
        <v>5410013187516</v>
      </c>
      <c r="D144">
        <v>15370001315</v>
      </c>
      <c r="E144" t="s">
        <v>91</v>
      </c>
      <c r="F144">
        <f>VLOOKUP(A144,'[1]Masterdata 2021'!$A:$M,10,0)</f>
        <v>6</v>
      </c>
      <c r="G144">
        <v>6</v>
      </c>
      <c r="H144" s="6">
        <v>3.8</v>
      </c>
      <c r="I144" s="6">
        <v>0.26500000000000001</v>
      </c>
      <c r="J144" s="6">
        <v>9.7000000000000003E-2</v>
      </c>
      <c r="K144" s="6">
        <v>0</v>
      </c>
      <c r="L144" s="6">
        <v>0</v>
      </c>
      <c r="N144" s="36" t="s">
        <v>140</v>
      </c>
      <c r="O144" s="36" t="s">
        <v>140</v>
      </c>
      <c r="P144" s="14">
        <f t="shared" si="4"/>
        <v>3.8</v>
      </c>
      <c r="Q144" s="14">
        <f t="shared" si="5"/>
        <v>0.26500000000000001</v>
      </c>
      <c r="R144" s="14">
        <f>VLOOKUP(D144,'ABBV per SKU 2021'!A:H,8,0)</f>
        <v>1.2E-2</v>
      </c>
      <c r="S144" s="5">
        <v>0</v>
      </c>
      <c r="T144" s="5">
        <v>0</v>
      </c>
      <c r="U144" s="6" t="e">
        <f>VLOOKUP(F144,Producentenfee!$A$4:$B$7,2,0)*G144</f>
        <v>#N/A</v>
      </c>
    </row>
    <row r="145" spans="1:21" x14ac:dyDescent="0.25">
      <c r="A145" t="s">
        <v>211</v>
      </c>
      <c r="B145" s="4">
        <v>5410013166702</v>
      </c>
      <c r="C145" s="4">
        <v>5410013166719</v>
      </c>
      <c r="D145">
        <v>15410001140</v>
      </c>
      <c r="E145" t="s">
        <v>92</v>
      </c>
      <c r="F145">
        <f>VLOOKUP(A145,'[1]Masterdata 2021'!$A:$M,10,0)</f>
        <v>6</v>
      </c>
      <c r="G145">
        <v>6</v>
      </c>
      <c r="H145" s="6">
        <v>5.5590000000000002</v>
      </c>
      <c r="I145" s="6">
        <v>0.53</v>
      </c>
      <c r="J145" s="6">
        <v>1.6E-2</v>
      </c>
      <c r="K145" s="6">
        <v>0.375</v>
      </c>
      <c r="L145" s="6">
        <v>0.12</v>
      </c>
      <c r="N145" s="36" t="s">
        <v>140</v>
      </c>
      <c r="O145" s="36" t="s">
        <v>140</v>
      </c>
      <c r="P145" s="14">
        <f t="shared" si="4"/>
        <v>5.4390000000000001</v>
      </c>
      <c r="Q145" s="14">
        <f t="shared" si="5"/>
        <v>0.53</v>
      </c>
      <c r="R145" s="14">
        <f>VLOOKUP(D145,'ABBV per SKU 2021'!A:H,8,0)</f>
        <v>1.8000000000000002E-2</v>
      </c>
      <c r="S145" s="5">
        <v>0</v>
      </c>
      <c r="T145" s="5">
        <v>0</v>
      </c>
      <c r="U145" s="6" t="e">
        <f>VLOOKUP(F145,Producentenfee!$A$4:$B$7,2,0)*G145</f>
        <v>#N/A</v>
      </c>
    </row>
    <row r="146" spans="1:21" x14ac:dyDescent="0.25">
      <c r="A146" t="s">
        <v>212</v>
      </c>
      <c r="B146" s="4">
        <v>5410013166733</v>
      </c>
      <c r="C146" s="4">
        <v>5410013166740</v>
      </c>
      <c r="D146">
        <v>15440101050</v>
      </c>
      <c r="E146" t="s">
        <v>93</v>
      </c>
      <c r="F146">
        <f>VLOOKUP(A146,'[1]Masterdata 2021'!$A:$M,10,0)</f>
        <v>6</v>
      </c>
      <c r="G146">
        <v>6</v>
      </c>
      <c r="H146" s="6">
        <v>3.452</v>
      </c>
      <c r="I146" s="6">
        <v>0.26500000000000001</v>
      </c>
      <c r="J146" s="6">
        <v>9.4E-2</v>
      </c>
      <c r="K146" s="6">
        <v>0</v>
      </c>
      <c r="L146" s="6">
        <v>0</v>
      </c>
      <c r="N146" s="36" t="s">
        <v>140</v>
      </c>
      <c r="O146" s="36" t="s">
        <v>140</v>
      </c>
      <c r="P146" s="14">
        <f t="shared" si="4"/>
        <v>3.452</v>
      </c>
      <c r="Q146" s="14">
        <f t="shared" si="5"/>
        <v>0.26500000000000001</v>
      </c>
      <c r="R146" s="14">
        <f>VLOOKUP(D146,'ABBV per SKU 2021'!A:H,8,0)</f>
        <v>9.9999999999999985E-3</v>
      </c>
      <c r="S146" s="5">
        <v>0</v>
      </c>
      <c r="T146" s="5">
        <v>0</v>
      </c>
      <c r="U146" s="6" t="e">
        <f>VLOOKUP(F146,Producentenfee!$A$4:$B$7,2,0)*G146</f>
        <v>#N/A</v>
      </c>
    </row>
    <row r="147" spans="1:21" x14ac:dyDescent="0.25">
      <c r="A147" t="s">
        <v>212</v>
      </c>
      <c r="B147" s="4">
        <v>5410013166733</v>
      </c>
      <c r="C147" s="4">
        <v>5410013166740</v>
      </c>
      <c r="D147">
        <v>15440101150</v>
      </c>
      <c r="E147" t="s">
        <v>93</v>
      </c>
      <c r="F147">
        <f>VLOOKUP(A147,'[1]Masterdata 2021'!$A:$M,10,0)</f>
        <v>6</v>
      </c>
      <c r="G147">
        <v>6</v>
      </c>
      <c r="H147" s="6">
        <v>3.452</v>
      </c>
      <c r="I147" s="6">
        <v>0.26500000000000001</v>
      </c>
      <c r="J147" s="6">
        <v>9.4E-2</v>
      </c>
      <c r="K147" s="6">
        <v>0</v>
      </c>
      <c r="L147" s="6">
        <v>0</v>
      </c>
      <c r="N147" s="36" t="s">
        <v>140</v>
      </c>
      <c r="O147" s="36" t="s">
        <v>140</v>
      </c>
      <c r="P147" s="14">
        <f t="shared" si="4"/>
        <v>3.452</v>
      </c>
      <c r="Q147" s="14">
        <f t="shared" si="5"/>
        <v>0.26500000000000001</v>
      </c>
      <c r="R147" s="14">
        <f>VLOOKUP(D147,'ABBV per SKU 2021'!A:H,8,0)</f>
        <v>9.9999999999999985E-3</v>
      </c>
      <c r="S147" s="5">
        <v>0</v>
      </c>
      <c r="T147" s="5">
        <v>0</v>
      </c>
      <c r="U147" s="6" t="e">
        <f>VLOOKUP(F147,Producentenfee!$A$4:$B$7,2,0)*G147</f>
        <v>#N/A</v>
      </c>
    </row>
    <row r="148" spans="1:21" x14ac:dyDescent="0.25">
      <c r="A148" t="s">
        <v>212</v>
      </c>
      <c r="B148" s="4">
        <v>5410013166733</v>
      </c>
      <c r="C148" s="4">
        <v>5410013166740</v>
      </c>
      <c r="D148">
        <v>15440101350</v>
      </c>
      <c r="E148" t="s">
        <v>93</v>
      </c>
      <c r="F148">
        <f>VLOOKUP(A148,'[1]Masterdata 2021'!$A:$M,10,0)</f>
        <v>6</v>
      </c>
      <c r="G148">
        <v>6</v>
      </c>
      <c r="H148" s="6">
        <v>3.452</v>
      </c>
      <c r="I148" s="6">
        <v>0.26500000000000001</v>
      </c>
      <c r="J148" s="6">
        <v>9.4E-2</v>
      </c>
      <c r="K148" s="6">
        <v>0</v>
      </c>
      <c r="L148" s="6">
        <v>0</v>
      </c>
      <c r="N148" s="36" t="s">
        <v>140</v>
      </c>
      <c r="O148" s="36" t="s">
        <v>140</v>
      </c>
      <c r="P148" s="14">
        <f t="shared" si="4"/>
        <v>3.452</v>
      </c>
      <c r="Q148" s="14">
        <f t="shared" si="5"/>
        <v>0.26500000000000001</v>
      </c>
      <c r="R148" s="14">
        <f>VLOOKUP(D148,'ABBV per SKU 2021'!A:H,8,0)</f>
        <v>9.9999999999999985E-3</v>
      </c>
      <c r="S148" s="5">
        <v>0</v>
      </c>
      <c r="T148" s="5">
        <v>0</v>
      </c>
      <c r="U148" s="6" t="e">
        <f>VLOOKUP(F148,Producentenfee!$A$4:$B$7,2,0)*G148</f>
        <v>#N/A</v>
      </c>
    </row>
    <row r="149" spans="1:21" x14ac:dyDescent="0.25">
      <c r="A149" t="s">
        <v>213</v>
      </c>
      <c r="B149" s="4">
        <v>5410013189084</v>
      </c>
      <c r="C149" s="4">
        <v>5410013189091</v>
      </c>
      <c r="D149">
        <v>15490001045</v>
      </c>
      <c r="E149" t="s">
        <v>94</v>
      </c>
      <c r="F149">
        <f>VLOOKUP(A149,'[1]Masterdata 2021'!$A:$M,10,0)</f>
        <v>6</v>
      </c>
      <c r="G149">
        <v>6</v>
      </c>
      <c r="H149" s="6">
        <v>3.8</v>
      </c>
      <c r="I149" s="6">
        <v>0.26500000000000001</v>
      </c>
      <c r="J149" s="6">
        <v>9.7000000000000003E-2</v>
      </c>
      <c r="K149" s="6">
        <v>0</v>
      </c>
      <c r="L149" s="6">
        <v>0</v>
      </c>
      <c r="N149" s="36" t="s">
        <v>140</v>
      </c>
      <c r="O149" s="36" t="s">
        <v>140</v>
      </c>
      <c r="P149" s="14">
        <f t="shared" si="4"/>
        <v>3.8</v>
      </c>
      <c r="Q149" s="14">
        <f t="shared" si="5"/>
        <v>0.26500000000000001</v>
      </c>
      <c r="R149" s="14">
        <f>VLOOKUP(D149,'ABBV per SKU 2021'!A:H,8,0)</f>
        <v>1.2E-2</v>
      </c>
      <c r="S149" s="5">
        <v>0</v>
      </c>
      <c r="T149" s="5">
        <v>0</v>
      </c>
      <c r="U149" s="6" t="e">
        <f>VLOOKUP(F149,Producentenfee!$A$4:$B$7,2,0)*G149</f>
        <v>#N/A</v>
      </c>
    </row>
    <row r="150" spans="1:21" x14ac:dyDescent="0.25">
      <c r="A150" t="s">
        <v>213</v>
      </c>
      <c r="B150" s="4">
        <v>5410013189084</v>
      </c>
      <c r="C150" s="4">
        <v>5410013189091</v>
      </c>
      <c r="D150">
        <v>15490001135</v>
      </c>
      <c r="E150" t="s">
        <v>94</v>
      </c>
      <c r="F150">
        <f>VLOOKUP(A150,'[1]Masterdata 2021'!$A:$M,10,0)</f>
        <v>6</v>
      </c>
      <c r="G150">
        <v>6</v>
      </c>
      <c r="H150" s="6">
        <v>3.8</v>
      </c>
      <c r="I150" s="6">
        <v>0.26500000000000001</v>
      </c>
      <c r="J150" s="6">
        <v>9.7000000000000003E-2</v>
      </c>
      <c r="K150" s="6">
        <v>0</v>
      </c>
      <c r="L150" s="6">
        <v>0</v>
      </c>
      <c r="N150" s="36" t="s">
        <v>140</v>
      </c>
      <c r="O150" s="36" t="s">
        <v>140</v>
      </c>
      <c r="P150" s="14">
        <f t="shared" si="4"/>
        <v>3.8</v>
      </c>
      <c r="Q150" s="14">
        <f t="shared" si="5"/>
        <v>0.26500000000000001</v>
      </c>
      <c r="R150" s="14">
        <f>VLOOKUP(D150,'ABBV per SKU 2021'!A:H,8,0)</f>
        <v>1.2E-2</v>
      </c>
      <c r="S150" s="5">
        <v>0</v>
      </c>
      <c r="T150" s="5">
        <v>0</v>
      </c>
      <c r="U150" s="6" t="e">
        <f>VLOOKUP(F150,Producentenfee!$A$4:$B$7,2,0)*G150</f>
        <v>#N/A</v>
      </c>
    </row>
    <row r="151" spans="1:21" x14ac:dyDescent="0.25">
      <c r="A151" t="s">
        <v>213</v>
      </c>
      <c r="B151" s="4">
        <v>5410013189084</v>
      </c>
      <c r="C151" s="4">
        <v>5410013189091</v>
      </c>
      <c r="D151">
        <v>15490001315</v>
      </c>
      <c r="E151" t="s">
        <v>94</v>
      </c>
      <c r="F151">
        <f>VLOOKUP(A151,'[1]Masterdata 2021'!$A:$M,10,0)</f>
        <v>6</v>
      </c>
      <c r="G151">
        <v>6</v>
      </c>
      <c r="H151" s="6">
        <v>3.8</v>
      </c>
      <c r="I151" s="6">
        <v>0.26500000000000001</v>
      </c>
      <c r="J151" s="6">
        <v>9.7000000000000003E-2</v>
      </c>
      <c r="K151" s="6">
        <v>0</v>
      </c>
      <c r="L151" s="6">
        <v>0</v>
      </c>
      <c r="N151" s="36" t="s">
        <v>140</v>
      </c>
      <c r="O151" s="36" t="s">
        <v>140</v>
      </c>
      <c r="P151" s="14">
        <f t="shared" si="4"/>
        <v>3.8</v>
      </c>
      <c r="Q151" s="14">
        <f t="shared" si="5"/>
        <v>0.26500000000000001</v>
      </c>
      <c r="R151" s="14">
        <f>VLOOKUP(D151,'ABBV per SKU 2021'!A:H,8,0)</f>
        <v>1.2E-2</v>
      </c>
      <c r="S151" s="5">
        <v>0</v>
      </c>
      <c r="T151" s="5">
        <v>0</v>
      </c>
      <c r="U151" s="6" t="e">
        <f>VLOOKUP(F151,Producentenfee!$A$4:$B$7,2,0)*G151</f>
        <v>#N/A</v>
      </c>
    </row>
    <row r="152" spans="1:21" x14ac:dyDescent="0.25">
      <c r="A152" t="s">
        <v>214</v>
      </c>
      <c r="B152" s="4">
        <v>5410013189008</v>
      </c>
      <c r="C152" s="4">
        <v>5410013189015</v>
      </c>
      <c r="D152">
        <v>15500001060</v>
      </c>
      <c r="E152" t="s">
        <v>95</v>
      </c>
      <c r="F152">
        <f>VLOOKUP(A152,'[1]Masterdata 2021'!$A:$M,10,0)</f>
        <v>6</v>
      </c>
      <c r="G152">
        <v>6</v>
      </c>
      <c r="H152" s="6">
        <v>7.1029999999999998</v>
      </c>
      <c r="I152" s="6">
        <v>0.53</v>
      </c>
      <c r="J152" s="6">
        <v>1.7000000000000001E-2</v>
      </c>
      <c r="K152" s="6">
        <v>0.375</v>
      </c>
      <c r="L152" s="6">
        <v>0.12</v>
      </c>
      <c r="N152" s="36" t="s">
        <v>140</v>
      </c>
      <c r="O152" s="36" t="s">
        <v>140</v>
      </c>
      <c r="P152" s="14">
        <f t="shared" si="4"/>
        <v>6.9829999999999997</v>
      </c>
      <c r="Q152" s="14">
        <f t="shared" si="5"/>
        <v>0.53</v>
      </c>
      <c r="R152" s="14">
        <f>VLOOKUP(D152,'ABBV per SKU 2021'!A:H,8,0)</f>
        <v>1.8000000000000002E-2</v>
      </c>
      <c r="S152" s="5">
        <v>0</v>
      </c>
      <c r="T152" s="5">
        <v>0</v>
      </c>
      <c r="U152" s="6" t="e">
        <f>VLOOKUP(F152,Producentenfee!$A$4:$B$7,2,0)*G152</f>
        <v>#N/A</v>
      </c>
    </row>
    <row r="153" spans="1:21" x14ac:dyDescent="0.25">
      <c r="A153" t="s">
        <v>214</v>
      </c>
      <c r="B153" s="4">
        <v>5410013189008</v>
      </c>
      <c r="C153" s="4">
        <v>5410013189015</v>
      </c>
      <c r="D153">
        <v>15500001150</v>
      </c>
      <c r="E153" t="s">
        <v>95</v>
      </c>
      <c r="F153">
        <f>VLOOKUP(A153,'[1]Masterdata 2021'!$A:$M,10,0)</f>
        <v>6</v>
      </c>
      <c r="G153">
        <v>6</v>
      </c>
      <c r="H153" s="6">
        <v>7.1029999999999998</v>
      </c>
      <c r="I153" s="6">
        <v>0.53</v>
      </c>
      <c r="J153" s="6">
        <v>1.7000000000000001E-2</v>
      </c>
      <c r="K153" s="6">
        <v>0.375</v>
      </c>
      <c r="L153" s="6">
        <v>0.12</v>
      </c>
      <c r="N153" s="36" t="s">
        <v>140</v>
      </c>
      <c r="O153" s="36" t="s">
        <v>140</v>
      </c>
      <c r="P153" s="14">
        <f t="shared" si="4"/>
        <v>6.9829999999999997</v>
      </c>
      <c r="Q153" s="14">
        <f t="shared" si="5"/>
        <v>0.53</v>
      </c>
      <c r="R153" s="14">
        <f>VLOOKUP(D153,'ABBV per SKU 2021'!A:H,8,0)</f>
        <v>1.8000000000000002E-2</v>
      </c>
      <c r="S153" s="5">
        <v>0</v>
      </c>
      <c r="T153" s="5">
        <v>0</v>
      </c>
      <c r="U153" s="6" t="e">
        <f>VLOOKUP(F153,Producentenfee!$A$4:$B$7,2,0)*G153</f>
        <v>#N/A</v>
      </c>
    </row>
    <row r="154" spans="1:21" x14ac:dyDescent="0.25">
      <c r="A154" t="s">
        <v>215</v>
      </c>
      <c r="B154" s="4">
        <v>5410013138013</v>
      </c>
      <c r="C154" s="4">
        <v>5410013138013</v>
      </c>
      <c r="D154">
        <v>15550000001</v>
      </c>
      <c r="E154" t="s">
        <v>96</v>
      </c>
      <c r="F154">
        <f>VLOOKUP(A154,'[1]Masterdata 2021'!$A:$M,10,0)</f>
        <v>1</v>
      </c>
      <c r="G154">
        <v>144</v>
      </c>
      <c r="H154" s="6">
        <v>148.85499999999999</v>
      </c>
      <c r="I154" s="6">
        <v>12.715200000000001</v>
      </c>
      <c r="J154" s="6">
        <v>0.32</v>
      </c>
      <c r="K154" s="6">
        <v>9</v>
      </c>
      <c r="L154" s="6">
        <v>2.88</v>
      </c>
      <c r="N154" s="36" t="s">
        <v>140</v>
      </c>
      <c r="O154" s="36" t="s">
        <v>140</v>
      </c>
      <c r="P154" s="14">
        <f t="shared" si="4"/>
        <v>145.97499999999999</v>
      </c>
      <c r="Q154" s="14">
        <f t="shared" si="5"/>
        <v>12.715200000000001</v>
      </c>
      <c r="R154" s="14">
        <f>VLOOKUP(D154,'ABBV per SKU 2021'!A:H,8,0)</f>
        <v>0.69499999999999995</v>
      </c>
      <c r="S154" s="5">
        <v>0</v>
      </c>
      <c r="T154" s="5">
        <v>0</v>
      </c>
      <c r="U154" s="6" t="e">
        <f>VLOOKUP(F154,Producentenfee!$A$4:$B$7,2,0)*G154</f>
        <v>#N/A</v>
      </c>
    </row>
    <row r="155" spans="1:21" x14ac:dyDescent="0.25">
      <c r="A155" t="s">
        <v>215</v>
      </c>
      <c r="B155" s="4">
        <v>5410013138013</v>
      </c>
      <c r="C155" s="4">
        <v>5410013138013</v>
      </c>
      <c r="D155">
        <v>15550100001</v>
      </c>
      <c r="E155" t="s">
        <v>97</v>
      </c>
      <c r="F155">
        <f>VLOOKUP(A155,'[1]Masterdata 2021'!$A:$M,10,0)</f>
        <v>1</v>
      </c>
      <c r="G155">
        <v>144</v>
      </c>
      <c r="H155" s="6">
        <v>148.85499999999999</v>
      </c>
      <c r="I155" s="6">
        <v>12.715200000000001</v>
      </c>
      <c r="J155" s="6">
        <v>0.32</v>
      </c>
      <c r="K155" s="6">
        <v>9</v>
      </c>
      <c r="L155" s="6">
        <v>2.88</v>
      </c>
      <c r="N155" s="36" t="s">
        <v>140</v>
      </c>
      <c r="O155" s="36" t="s">
        <v>140</v>
      </c>
      <c r="P155" s="14">
        <f t="shared" si="4"/>
        <v>145.97499999999999</v>
      </c>
      <c r="Q155" s="14">
        <f t="shared" si="5"/>
        <v>12.715200000000001</v>
      </c>
      <c r="R155" s="14">
        <f>VLOOKUP(D155,'ABBV per SKU 2021'!A:H,8,0)</f>
        <v>0.69499999999999995</v>
      </c>
      <c r="S155" s="5">
        <v>0</v>
      </c>
      <c r="T155" s="5">
        <v>0</v>
      </c>
      <c r="U155" s="6" t="e">
        <f>VLOOKUP(F155,Producentenfee!$A$4:$B$7,2,0)*G155</f>
        <v>#N/A</v>
      </c>
    </row>
    <row r="156" spans="1:21" x14ac:dyDescent="0.25">
      <c r="A156" t="s">
        <v>216</v>
      </c>
      <c r="B156" s="4">
        <v>5410013128236</v>
      </c>
      <c r="C156" s="4">
        <v>5410013128229</v>
      </c>
      <c r="D156">
        <v>15560001084</v>
      </c>
      <c r="E156" t="s">
        <v>98</v>
      </c>
      <c r="F156">
        <f>VLOOKUP(A156,'[1]Masterdata 2021'!$A:$M,10,0)</f>
        <v>2</v>
      </c>
      <c r="G156">
        <v>24</v>
      </c>
      <c r="H156" s="6">
        <v>10.363</v>
      </c>
      <c r="I156" s="6">
        <v>1.06</v>
      </c>
      <c r="J156" s="6">
        <v>0.23799999999999999</v>
      </c>
      <c r="K156" s="6">
        <v>0</v>
      </c>
      <c r="L156" s="6">
        <v>0</v>
      </c>
      <c r="N156" s="36" t="s">
        <v>140</v>
      </c>
      <c r="O156" s="36" t="s">
        <v>140</v>
      </c>
      <c r="P156" s="14">
        <f t="shared" si="4"/>
        <v>10.363</v>
      </c>
      <c r="Q156" s="14">
        <f t="shared" si="5"/>
        <v>1.06</v>
      </c>
      <c r="R156" s="14">
        <f>VLOOKUP(D156,'ABBV per SKU 2021'!A:H,8,0)</f>
        <v>3.7999999999999999E-2</v>
      </c>
      <c r="S156" s="5">
        <v>0</v>
      </c>
      <c r="T156" s="5">
        <v>0</v>
      </c>
      <c r="U156" s="6" t="e">
        <f>VLOOKUP(F156,Producentenfee!$A$4:$B$7,2,0)*G156</f>
        <v>#N/A</v>
      </c>
    </row>
    <row r="157" spans="1:21" x14ac:dyDescent="0.25">
      <c r="A157" t="s">
        <v>217</v>
      </c>
      <c r="B157" s="4">
        <v>5410013138501</v>
      </c>
      <c r="C157" s="4">
        <v>5410013138501</v>
      </c>
      <c r="D157">
        <v>15570000001</v>
      </c>
      <c r="E157" t="s">
        <v>99</v>
      </c>
      <c r="F157">
        <f>VLOOKUP(A157,'[1]Masterdata 2021'!$A:$M,10,0)</f>
        <v>1</v>
      </c>
      <c r="G157">
        <v>144</v>
      </c>
      <c r="H157" s="6">
        <v>191.16300000000001</v>
      </c>
      <c r="I157" s="6">
        <v>14.569500000000001</v>
      </c>
      <c r="J157" s="6">
        <v>0.33300000000000002</v>
      </c>
      <c r="K157" s="6">
        <v>9</v>
      </c>
      <c r="L157" s="6">
        <v>2.88</v>
      </c>
      <c r="N157" s="36" t="s">
        <v>140</v>
      </c>
      <c r="O157" s="36" t="s">
        <v>140</v>
      </c>
      <c r="P157" s="14">
        <f t="shared" si="4"/>
        <v>188.28300000000002</v>
      </c>
      <c r="Q157" s="14">
        <f t="shared" si="5"/>
        <v>14.569500000000001</v>
      </c>
      <c r="R157" s="14">
        <f>VLOOKUP(D157,'ABBV per SKU 2021'!A:H,8,0)</f>
        <v>0.251</v>
      </c>
      <c r="S157" s="5">
        <v>0</v>
      </c>
      <c r="T157" s="5">
        <v>0</v>
      </c>
      <c r="U157" s="6" t="e">
        <f>VLOOKUP(F157,Producentenfee!$A$4:$B$7,2,0)*G157</f>
        <v>#N/A</v>
      </c>
    </row>
    <row r="158" spans="1:21" x14ac:dyDescent="0.25">
      <c r="A158" t="s">
        <v>218</v>
      </c>
      <c r="B158" s="4">
        <v>5410013157496</v>
      </c>
      <c r="C158" s="4">
        <v>5410013157496</v>
      </c>
      <c r="D158">
        <v>15580000001</v>
      </c>
      <c r="E158" t="s">
        <v>100</v>
      </c>
      <c r="F158">
        <f>VLOOKUP(A158,'[1]Masterdata 2021'!$A:$M,10,0)</f>
        <v>1</v>
      </c>
      <c r="G158">
        <f>108*6</f>
        <v>648</v>
      </c>
      <c r="H158" s="6">
        <v>372.79</v>
      </c>
      <c r="I158" s="6">
        <v>28.609000000000002</v>
      </c>
      <c r="J158" s="6">
        <v>11.016</v>
      </c>
      <c r="K158" s="6">
        <v>0</v>
      </c>
      <c r="L158" s="6">
        <v>0</v>
      </c>
      <c r="N158" s="36" t="s">
        <v>140</v>
      </c>
      <c r="O158" s="36" t="s">
        <v>140</v>
      </c>
      <c r="P158" s="14">
        <f t="shared" si="4"/>
        <v>372.79</v>
      </c>
      <c r="Q158" s="14">
        <f t="shared" si="5"/>
        <v>28.609000000000002</v>
      </c>
      <c r="R158" s="14">
        <f>VLOOKUP(D158,'ABBV per SKU 2021'!A:H,8,0)</f>
        <v>1.4669999999999999</v>
      </c>
      <c r="S158" s="5">
        <v>0</v>
      </c>
      <c r="T158" s="5">
        <v>0</v>
      </c>
      <c r="U158" s="6" t="e">
        <f>VLOOKUP(F158,Producentenfee!$A$4:$B$7,2,0)*G158</f>
        <v>#N/A</v>
      </c>
    </row>
    <row r="159" spans="1:21" x14ac:dyDescent="0.25">
      <c r="A159" t="s">
        <v>219</v>
      </c>
      <c r="B159" s="4">
        <v>5410013188629</v>
      </c>
      <c r="C159" s="4">
        <v>5410013188629</v>
      </c>
      <c r="D159">
        <v>15590000001</v>
      </c>
      <c r="E159" t="s">
        <v>101</v>
      </c>
      <c r="F159">
        <f>VLOOKUP(A159,'[1]Masterdata 2021'!$A:$M,10,0)</f>
        <v>1</v>
      </c>
      <c r="G159">
        <f>108*6</f>
        <v>648</v>
      </c>
      <c r="H159" s="6">
        <v>410.41699999999997</v>
      </c>
      <c r="I159" s="6">
        <v>28.609000000000002</v>
      </c>
      <c r="J159" s="6">
        <v>11.016</v>
      </c>
      <c r="K159" s="6">
        <v>0</v>
      </c>
      <c r="L159" s="6">
        <v>0</v>
      </c>
      <c r="N159" s="36" t="s">
        <v>140</v>
      </c>
      <c r="O159" s="36" t="s">
        <v>140</v>
      </c>
      <c r="P159" s="14">
        <f t="shared" si="4"/>
        <v>410.41699999999997</v>
      </c>
      <c r="Q159" s="14">
        <f t="shared" si="5"/>
        <v>28.609000000000002</v>
      </c>
      <c r="R159" s="14">
        <f>VLOOKUP(D159,'ABBV per SKU 2021'!A:H,8,0)</f>
        <v>1.4669999999999999</v>
      </c>
      <c r="S159" s="5">
        <v>0</v>
      </c>
      <c r="T159" s="5">
        <v>0</v>
      </c>
      <c r="U159" s="6" t="e">
        <f>VLOOKUP(F159,Producentenfee!$A$4:$B$7,2,0)*G159</f>
        <v>#N/A</v>
      </c>
    </row>
    <row r="160" spans="1:21" x14ac:dyDescent="0.25">
      <c r="A160" t="s">
        <v>220</v>
      </c>
      <c r="B160" s="4">
        <v>5410013128250</v>
      </c>
      <c r="C160" s="4">
        <v>5410013128250</v>
      </c>
      <c r="D160">
        <v>15600047001</v>
      </c>
      <c r="E160" t="s">
        <v>102</v>
      </c>
      <c r="F160">
        <f>VLOOKUP(A160,'[1]Masterdata 2021'!$A:$M,10,0)</f>
        <v>108</v>
      </c>
      <c r="G160">
        <f>108*6</f>
        <v>648</v>
      </c>
      <c r="H160" s="6">
        <v>279.78899999999999</v>
      </c>
      <c r="I160" s="6">
        <v>28.609000000000002</v>
      </c>
      <c r="J160" s="6">
        <v>6.5200000000000005</v>
      </c>
      <c r="K160" s="6">
        <v>0</v>
      </c>
      <c r="L160" s="6">
        <v>0</v>
      </c>
      <c r="N160" s="36" t="s">
        <v>140</v>
      </c>
      <c r="O160" s="36" t="s">
        <v>140</v>
      </c>
      <c r="P160" s="14">
        <f t="shared" si="4"/>
        <v>279.78899999999999</v>
      </c>
      <c r="Q160" s="14">
        <f t="shared" si="5"/>
        <v>28.609000000000002</v>
      </c>
      <c r="R160" s="14">
        <f>VLOOKUP(D160,'ABBV per SKU 2021'!A:H,8,0)</f>
        <v>1.2569999999999999</v>
      </c>
      <c r="S160" s="5">
        <v>0</v>
      </c>
      <c r="T160" s="5">
        <v>0</v>
      </c>
      <c r="U160" s="6" t="e">
        <f>VLOOKUP(F160,Producentenfee!$A$4:$B$7,2,0)*G160</f>
        <v>#N/A</v>
      </c>
    </row>
    <row r="161" spans="1:21" x14ac:dyDescent="0.25">
      <c r="A161" t="s">
        <v>221</v>
      </c>
      <c r="B161" s="4">
        <v>5410013116639</v>
      </c>
      <c r="C161" s="4">
        <v>5410013116639</v>
      </c>
      <c r="D161">
        <v>15610047001</v>
      </c>
      <c r="E161" t="s">
        <v>103</v>
      </c>
      <c r="F161">
        <f>VLOOKUP(A161,'[1]Masterdata 2021'!$A:$M,10,0)</f>
        <v>108</v>
      </c>
      <c r="G161">
        <f>108*6</f>
        <v>648</v>
      </c>
      <c r="H161" s="6">
        <v>315.61900000000003</v>
      </c>
      <c r="I161" s="6">
        <v>28.609000000000002</v>
      </c>
      <c r="J161" s="6">
        <v>9.7249999999999996</v>
      </c>
      <c r="K161" s="6">
        <v>0</v>
      </c>
      <c r="L161" s="6">
        <v>0</v>
      </c>
      <c r="N161" s="36" t="s">
        <v>140</v>
      </c>
      <c r="O161" s="36" t="s">
        <v>140</v>
      </c>
      <c r="P161" s="14">
        <f t="shared" si="4"/>
        <v>315.61900000000003</v>
      </c>
      <c r="Q161" s="14">
        <f t="shared" si="5"/>
        <v>28.609000000000002</v>
      </c>
      <c r="R161" s="14">
        <f>VLOOKUP(D161,'ABBV per SKU 2021'!A:H,8,0)</f>
        <v>1.6869999999999998</v>
      </c>
      <c r="S161" s="5">
        <v>0</v>
      </c>
      <c r="T161" s="5">
        <v>0</v>
      </c>
      <c r="U161" s="6" t="e">
        <f>VLOOKUP(F161,Producentenfee!$A$4:$B$7,2,0)*G161</f>
        <v>#N/A</v>
      </c>
    </row>
    <row r="162" spans="1:21" x14ac:dyDescent="0.25">
      <c r="A162" t="s">
        <v>222</v>
      </c>
      <c r="B162" s="4">
        <v>54087132</v>
      </c>
      <c r="C162" s="4">
        <v>5410013302018</v>
      </c>
      <c r="D162">
        <v>30035401030</v>
      </c>
      <c r="E162" t="s">
        <v>104</v>
      </c>
      <c r="F162">
        <f>VLOOKUP(A162,'[1]Masterdata 2021'!$A:$M,10,0)</f>
        <v>24</v>
      </c>
      <c r="G162">
        <v>24</v>
      </c>
      <c r="H162" s="6">
        <v>8.0280000000000005</v>
      </c>
      <c r="I162" s="6">
        <v>0.53</v>
      </c>
      <c r="J162" s="6">
        <v>1.0999999999999999E-2</v>
      </c>
      <c r="K162" s="6">
        <v>0</v>
      </c>
      <c r="L162" s="6">
        <v>0</v>
      </c>
      <c r="N162" s="4">
        <v>54087132</v>
      </c>
      <c r="O162" s="4">
        <v>5410013302018</v>
      </c>
      <c r="P162" s="14">
        <f t="shared" si="4"/>
        <v>8.0280000000000005</v>
      </c>
      <c r="Q162" s="14">
        <f t="shared" si="5"/>
        <v>0.53</v>
      </c>
      <c r="R162" s="14">
        <f>VLOOKUP(D162,'ABBV per SKU 2021'!A:H,8,0)</f>
        <v>2.1999999999999999E-2</v>
      </c>
      <c r="S162" s="5">
        <v>0</v>
      </c>
      <c r="T162" s="5">
        <v>0</v>
      </c>
      <c r="U162" s="6" t="e">
        <f>VLOOKUP(F162,Producentenfee!$A$4:$B$7,2,0)*G162</f>
        <v>#N/A</v>
      </c>
    </row>
    <row r="163" spans="1:21" x14ac:dyDescent="0.25">
      <c r="A163" t="s">
        <v>222</v>
      </c>
      <c r="B163" s="4">
        <v>54087132</v>
      </c>
      <c r="C163" s="4">
        <v>5410013302018</v>
      </c>
      <c r="D163">
        <v>30035401060</v>
      </c>
      <c r="E163" t="s">
        <v>104</v>
      </c>
      <c r="F163">
        <f>VLOOKUP(A163,'[1]Masterdata 2021'!$A:$M,10,0)</f>
        <v>24</v>
      </c>
      <c r="G163">
        <v>24</v>
      </c>
      <c r="H163" s="6">
        <v>8.0280000000000005</v>
      </c>
      <c r="I163" s="6">
        <v>0.53</v>
      </c>
      <c r="J163" s="6">
        <v>1.0999999999999999E-2</v>
      </c>
      <c r="K163" s="6">
        <v>0</v>
      </c>
      <c r="L163" s="6">
        <v>0</v>
      </c>
      <c r="N163" s="4">
        <v>54087132</v>
      </c>
      <c r="O163" s="4">
        <v>5410013302018</v>
      </c>
      <c r="P163" s="14">
        <f t="shared" si="4"/>
        <v>8.0280000000000005</v>
      </c>
      <c r="Q163" s="14">
        <f t="shared" si="5"/>
        <v>0.53</v>
      </c>
      <c r="R163" s="14">
        <f>VLOOKUP(D163,'ABBV per SKU 2021'!A:H,8,0)</f>
        <v>2.1999999999999999E-2</v>
      </c>
      <c r="S163" s="5">
        <v>0</v>
      </c>
      <c r="T163" s="5">
        <v>0</v>
      </c>
      <c r="U163" s="6" t="e">
        <f>VLOOKUP(F163,Producentenfee!$A$4:$B$7,2,0)*G163</f>
        <v>#N/A</v>
      </c>
    </row>
    <row r="164" spans="1:21" x14ac:dyDescent="0.25">
      <c r="A164" t="s">
        <v>223</v>
      </c>
      <c r="B164" s="4">
        <v>5410013326502</v>
      </c>
      <c r="C164" s="4">
        <v>5410013326519</v>
      </c>
      <c r="D164">
        <v>30125701028</v>
      </c>
      <c r="E164" t="s">
        <v>105</v>
      </c>
      <c r="F164">
        <f>VLOOKUP(A164,'[1]Masterdata 2021'!$A:$M,10,0)</f>
        <v>12</v>
      </c>
      <c r="G164">
        <v>12</v>
      </c>
      <c r="H164" s="6">
        <v>12.064</v>
      </c>
      <c r="I164" s="6">
        <v>0.79500000000000004</v>
      </c>
      <c r="J164" s="6">
        <v>0.41399999999999998</v>
      </c>
      <c r="K164" s="6">
        <v>0</v>
      </c>
      <c r="L164" s="6">
        <v>0</v>
      </c>
      <c r="N164" s="4">
        <v>5410013326502</v>
      </c>
      <c r="O164" s="4">
        <v>5410013326519</v>
      </c>
      <c r="P164" s="14">
        <f t="shared" si="4"/>
        <v>12.064</v>
      </c>
      <c r="Q164" s="14">
        <f t="shared" si="5"/>
        <v>0.79500000000000004</v>
      </c>
      <c r="R164" s="14">
        <f>VLOOKUP(D164,'ABBV per SKU 2021'!A:H,8,0)</f>
        <v>0.41699999999999998</v>
      </c>
      <c r="S164" s="5">
        <v>0</v>
      </c>
      <c r="T164" s="5">
        <v>0</v>
      </c>
      <c r="U164" s="6" t="e">
        <f>VLOOKUP(F164,Producentenfee!$A$4:$B$7,2,0)*G164</f>
        <v>#N/A</v>
      </c>
    </row>
    <row r="165" spans="1:21" x14ac:dyDescent="0.25">
      <c r="A165" t="s">
        <v>223</v>
      </c>
      <c r="B165" s="4">
        <v>5410013326502</v>
      </c>
      <c r="C165" s="4">
        <v>5410013326519</v>
      </c>
      <c r="D165">
        <v>30125701056</v>
      </c>
      <c r="E165" t="s">
        <v>105</v>
      </c>
      <c r="F165">
        <f>VLOOKUP(A165,'[1]Masterdata 2021'!$A:$M,10,0)</f>
        <v>12</v>
      </c>
      <c r="G165">
        <v>12</v>
      </c>
      <c r="H165" s="6">
        <v>12.064</v>
      </c>
      <c r="I165" s="6">
        <v>0.79500000000000004</v>
      </c>
      <c r="J165" s="6">
        <v>0.41399999999999998</v>
      </c>
      <c r="K165" s="6">
        <v>0</v>
      </c>
      <c r="L165" s="6">
        <v>0</v>
      </c>
      <c r="N165" s="4">
        <v>5410013326502</v>
      </c>
      <c r="O165" s="4">
        <v>5410013326519</v>
      </c>
      <c r="P165" s="14">
        <f t="shared" si="4"/>
        <v>12.064</v>
      </c>
      <c r="Q165" s="14">
        <f t="shared" si="5"/>
        <v>0.79500000000000004</v>
      </c>
      <c r="R165" s="14">
        <f>VLOOKUP(D165,'ABBV per SKU 2021'!A:H,8,0)</f>
        <v>0.41699999999999998</v>
      </c>
      <c r="S165" s="5">
        <v>0</v>
      </c>
      <c r="T165" s="5">
        <v>0</v>
      </c>
      <c r="U165" s="6" t="e">
        <f>VLOOKUP(F165,Producentenfee!$A$4:$B$7,2,0)*G165</f>
        <v>#N/A</v>
      </c>
    </row>
    <row r="166" spans="1:21" x14ac:dyDescent="0.25">
      <c r="A166" t="s">
        <v>224</v>
      </c>
      <c r="B166" s="4">
        <v>5410013306009</v>
      </c>
      <c r="C166" s="4">
        <v>5410013306108</v>
      </c>
      <c r="D166">
        <v>30215401040</v>
      </c>
      <c r="E166" t="s">
        <v>106</v>
      </c>
      <c r="F166">
        <f>VLOOKUP(A166,'[1]Masterdata 2021'!$A:$M,10,0)</f>
        <v>6</v>
      </c>
      <c r="G166">
        <v>6</v>
      </c>
      <c r="H166" s="6">
        <v>4.4139999999999997</v>
      </c>
      <c r="I166" s="6">
        <v>0.53</v>
      </c>
      <c r="J166" s="6">
        <v>8.9999999999999993E-3</v>
      </c>
      <c r="K166" s="6">
        <v>0</v>
      </c>
      <c r="L166" s="6">
        <v>0</v>
      </c>
      <c r="N166" s="4">
        <v>5410013306009</v>
      </c>
      <c r="O166" s="4">
        <v>5410013306108</v>
      </c>
      <c r="P166" s="14">
        <f t="shared" si="4"/>
        <v>4.4139999999999997</v>
      </c>
      <c r="Q166" s="14">
        <f t="shared" si="5"/>
        <v>0.53</v>
      </c>
      <c r="R166" s="14">
        <f>VLOOKUP(D166,'ABBV per SKU 2021'!A:H,8,0)</f>
        <v>1.0999999999999999E-2</v>
      </c>
      <c r="S166" s="5">
        <v>0</v>
      </c>
      <c r="T166" s="5">
        <v>0</v>
      </c>
      <c r="U166" s="6" t="e">
        <f>VLOOKUP(F166,Producentenfee!$A$4:$B$7,2,0)*G166</f>
        <v>#N/A</v>
      </c>
    </row>
    <row r="167" spans="1:21" x14ac:dyDescent="0.25">
      <c r="A167" t="s">
        <v>224</v>
      </c>
      <c r="B167" s="4">
        <v>5410013306009</v>
      </c>
      <c r="C167" s="4">
        <v>5410013306108</v>
      </c>
      <c r="D167">
        <v>30215401080</v>
      </c>
      <c r="E167" t="s">
        <v>106</v>
      </c>
      <c r="F167">
        <f>VLOOKUP(A167,'[1]Masterdata 2021'!$A:$M,10,0)</f>
        <v>6</v>
      </c>
      <c r="G167">
        <v>6</v>
      </c>
      <c r="H167" s="6">
        <v>4.4139999999999997</v>
      </c>
      <c r="I167" s="6">
        <v>0.53</v>
      </c>
      <c r="J167" s="6">
        <v>8.9999999999999993E-3</v>
      </c>
      <c r="K167" s="6">
        <v>0</v>
      </c>
      <c r="L167" s="6">
        <v>0</v>
      </c>
      <c r="N167" s="4">
        <v>5410013306009</v>
      </c>
      <c r="O167" s="4">
        <v>5410013306108</v>
      </c>
      <c r="P167" s="14">
        <f t="shared" si="4"/>
        <v>4.4139999999999997</v>
      </c>
      <c r="Q167" s="14">
        <f t="shared" si="5"/>
        <v>0.53</v>
      </c>
      <c r="R167" s="14">
        <f>VLOOKUP(D167,'ABBV per SKU 2021'!A:H,8,0)</f>
        <v>1.0999999999999999E-2</v>
      </c>
      <c r="S167" s="5">
        <v>0</v>
      </c>
      <c r="T167" s="5">
        <v>0</v>
      </c>
      <c r="U167" s="6" t="e">
        <f>VLOOKUP(F167,Producentenfee!$A$4:$B$7,2,0)*G167</f>
        <v>#N/A</v>
      </c>
    </row>
    <row r="168" spans="1:21" x14ac:dyDescent="0.25">
      <c r="A168" t="s">
        <v>225</v>
      </c>
      <c r="B168" s="4">
        <v>5410013340508</v>
      </c>
      <c r="C168" s="4">
        <v>5410013340515</v>
      </c>
      <c r="D168">
        <v>30275301040</v>
      </c>
      <c r="E168" t="s">
        <v>107</v>
      </c>
      <c r="F168">
        <f>VLOOKUP(A168,'[1]Masterdata 2021'!$A:$M,10,0)</f>
        <v>6</v>
      </c>
      <c r="G168">
        <v>6</v>
      </c>
      <c r="H168" s="6">
        <v>4.4139999999999997</v>
      </c>
      <c r="I168" s="6">
        <v>0.53</v>
      </c>
      <c r="J168" s="6">
        <v>8.9999999999999993E-3</v>
      </c>
      <c r="K168" s="6">
        <v>0</v>
      </c>
      <c r="L168" s="6">
        <v>0</v>
      </c>
      <c r="N168" s="4">
        <v>5410013340508</v>
      </c>
      <c r="O168" s="4">
        <v>5410013340515</v>
      </c>
      <c r="P168" s="14">
        <f t="shared" si="4"/>
        <v>4.4139999999999997</v>
      </c>
      <c r="Q168" s="14">
        <f t="shared" si="5"/>
        <v>0.53</v>
      </c>
      <c r="R168" s="14">
        <f>VLOOKUP(D168,'ABBV per SKU 2021'!A:H,8,0)</f>
        <v>1.0999999999999999E-2</v>
      </c>
      <c r="S168" s="5">
        <v>0</v>
      </c>
      <c r="T168" s="5">
        <v>0</v>
      </c>
      <c r="U168" s="6" t="e">
        <f>VLOOKUP(F168,Producentenfee!$A$4:$B$7,2,0)*G168</f>
        <v>#N/A</v>
      </c>
    </row>
    <row r="169" spans="1:21" x14ac:dyDescent="0.25">
      <c r="A169" t="s">
        <v>225</v>
      </c>
      <c r="B169" s="4">
        <v>5410013340508</v>
      </c>
      <c r="C169" s="4">
        <v>5410013340515</v>
      </c>
      <c r="D169">
        <v>30275301080</v>
      </c>
      <c r="E169" t="s">
        <v>107</v>
      </c>
      <c r="F169">
        <f>VLOOKUP(A169,'[1]Masterdata 2021'!$A:$M,10,0)</f>
        <v>6</v>
      </c>
      <c r="G169">
        <v>6</v>
      </c>
      <c r="H169" s="6">
        <v>4.4139999999999997</v>
      </c>
      <c r="I169" s="6">
        <v>0.53</v>
      </c>
      <c r="J169" s="6">
        <v>8.9999999999999993E-3</v>
      </c>
      <c r="K169" s="6">
        <v>0</v>
      </c>
      <c r="L169" s="6">
        <v>0</v>
      </c>
      <c r="N169" s="4">
        <v>5410013340508</v>
      </c>
      <c r="O169" s="4">
        <v>5410013340515</v>
      </c>
      <c r="P169" s="14">
        <f t="shared" si="4"/>
        <v>4.4139999999999997</v>
      </c>
      <c r="Q169" s="14">
        <f t="shared" si="5"/>
        <v>0.53</v>
      </c>
      <c r="R169" s="14">
        <f>VLOOKUP(D169,'ABBV per SKU 2021'!A:H,8,0)</f>
        <v>1.0999999999999999E-2</v>
      </c>
      <c r="S169" s="5">
        <v>0</v>
      </c>
      <c r="T169" s="5">
        <v>0</v>
      </c>
      <c r="U169" s="6" t="e">
        <f>VLOOKUP(F169,Producentenfee!$A$4:$B$7,2,0)*G169</f>
        <v>#N/A</v>
      </c>
    </row>
    <row r="170" spans="1:21" x14ac:dyDescent="0.25">
      <c r="A170" t="s">
        <v>226</v>
      </c>
      <c r="B170" s="4">
        <v>5410013342007</v>
      </c>
      <c r="C170" s="4">
        <v>5410013342014</v>
      </c>
      <c r="D170">
        <v>30335201028</v>
      </c>
      <c r="E170" t="s">
        <v>108</v>
      </c>
      <c r="F170">
        <f>VLOOKUP(A170,'[1]Masterdata 2021'!$A:$M,10,0)</f>
        <v>12</v>
      </c>
      <c r="G170">
        <v>12</v>
      </c>
      <c r="H170" s="6">
        <v>12.064</v>
      </c>
      <c r="I170" s="6">
        <v>0.79500000000000004</v>
      </c>
      <c r="J170" s="6">
        <v>0.41399999999999998</v>
      </c>
      <c r="K170" s="6">
        <v>0</v>
      </c>
      <c r="L170" s="6">
        <v>0</v>
      </c>
      <c r="N170" s="4">
        <v>5410013342007</v>
      </c>
      <c r="O170" s="4">
        <v>5410013342014</v>
      </c>
      <c r="P170" s="14">
        <f t="shared" si="4"/>
        <v>12.064</v>
      </c>
      <c r="Q170" s="14">
        <f t="shared" si="5"/>
        <v>0.79500000000000004</v>
      </c>
      <c r="R170" s="14">
        <f>VLOOKUP(D170,'ABBV per SKU 2021'!A:H,8,0)</f>
        <v>0.41699999999999998</v>
      </c>
      <c r="S170" s="5">
        <v>0</v>
      </c>
      <c r="T170" s="5">
        <v>0</v>
      </c>
      <c r="U170" s="6" t="e">
        <f>VLOOKUP(F170,Producentenfee!$A$4:$B$7,2,0)*G170</f>
        <v>#N/A</v>
      </c>
    </row>
    <row r="171" spans="1:21" x14ac:dyDescent="0.25">
      <c r="A171" t="s">
        <v>226</v>
      </c>
      <c r="B171" s="4">
        <v>5410013342007</v>
      </c>
      <c r="C171" s="4">
        <v>5410013342014</v>
      </c>
      <c r="D171">
        <v>30335201056</v>
      </c>
      <c r="E171" t="s">
        <v>108</v>
      </c>
      <c r="F171">
        <f>VLOOKUP(A171,'[1]Masterdata 2021'!$A:$M,10,0)</f>
        <v>12</v>
      </c>
      <c r="G171">
        <v>12</v>
      </c>
      <c r="H171" s="6">
        <v>12.064</v>
      </c>
      <c r="I171" s="6">
        <v>0.79500000000000004</v>
      </c>
      <c r="J171" s="6">
        <v>0.41399999999999998</v>
      </c>
      <c r="K171" s="6">
        <v>0</v>
      </c>
      <c r="L171" s="6">
        <v>0</v>
      </c>
      <c r="N171" s="4">
        <v>5410013342007</v>
      </c>
      <c r="O171" s="4">
        <v>5410013342014</v>
      </c>
      <c r="P171" s="14">
        <f t="shared" si="4"/>
        <v>12.064</v>
      </c>
      <c r="Q171" s="14">
        <f t="shared" si="5"/>
        <v>0.79500000000000004</v>
      </c>
      <c r="R171" s="14">
        <f>VLOOKUP(D171,'ABBV per SKU 2021'!A:H,8,0)</f>
        <v>0.41699999999999998</v>
      </c>
      <c r="S171" s="5">
        <v>0</v>
      </c>
      <c r="T171" s="5">
        <v>0</v>
      </c>
      <c r="U171" s="6" t="e">
        <f>VLOOKUP(F171,Producentenfee!$A$4:$B$7,2,0)*G171</f>
        <v>#N/A</v>
      </c>
    </row>
    <row r="172" spans="1:21" x14ac:dyDescent="0.25">
      <c r="A172" t="s">
        <v>227</v>
      </c>
      <c r="B172" s="4">
        <v>54087187</v>
      </c>
      <c r="C172" s="4">
        <v>5410013343011</v>
      </c>
      <c r="D172">
        <v>30385201030</v>
      </c>
      <c r="E172" t="s">
        <v>109</v>
      </c>
      <c r="F172">
        <f>VLOOKUP(A172,'[1]Masterdata 2021'!$A:$M,10,0)</f>
        <v>24</v>
      </c>
      <c r="G172">
        <v>24</v>
      </c>
      <c r="H172" s="6">
        <v>8.0280000000000005</v>
      </c>
      <c r="I172" s="6">
        <v>0.53</v>
      </c>
      <c r="J172" s="6">
        <v>1.0999999999999999E-2</v>
      </c>
      <c r="K172" s="6">
        <v>0</v>
      </c>
      <c r="L172" s="6">
        <v>0</v>
      </c>
      <c r="N172" s="4">
        <v>54087187</v>
      </c>
      <c r="O172" s="4">
        <v>5410013343011</v>
      </c>
      <c r="P172" s="14">
        <f t="shared" si="4"/>
        <v>8.0280000000000005</v>
      </c>
      <c r="Q172" s="14">
        <f t="shared" si="5"/>
        <v>0.53</v>
      </c>
      <c r="R172" s="14">
        <f>VLOOKUP(D172,'ABBV per SKU 2021'!A:H,8,0)</f>
        <v>2.1999999999999999E-2</v>
      </c>
      <c r="S172" s="5">
        <v>0</v>
      </c>
      <c r="T172" s="5">
        <v>0</v>
      </c>
      <c r="U172" s="6" t="e">
        <f>VLOOKUP(F172,Producentenfee!$A$4:$B$7,2,0)*G172</f>
        <v>#N/A</v>
      </c>
    </row>
    <row r="173" spans="1:21" x14ac:dyDescent="0.25">
      <c r="A173" t="s">
        <v>227</v>
      </c>
      <c r="B173" s="4">
        <v>54087187</v>
      </c>
      <c r="C173" s="4">
        <v>5410013343011</v>
      </c>
      <c r="D173">
        <v>30385201060</v>
      </c>
      <c r="E173" t="s">
        <v>109</v>
      </c>
      <c r="F173">
        <f>VLOOKUP(A173,'[1]Masterdata 2021'!$A:$M,10,0)</f>
        <v>24</v>
      </c>
      <c r="G173">
        <v>24</v>
      </c>
      <c r="H173" s="6">
        <v>8.0280000000000005</v>
      </c>
      <c r="I173" s="6">
        <v>0.53</v>
      </c>
      <c r="J173" s="6">
        <v>1.0999999999999999E-2</v>
      </c>
      <c r="K173" s="6">
        <v>0</v>
      </c>
      <c r="L173" s="6">
        <v>0</v>
      </c>
      <c r="N173" s="4">
        <v>54087187</v>
      </c>
      <c r="O173" s="4">
        <v>5410013343011</v>
      </c>
      <c r="P173" s="14">
        <f t="shared" si="4"/>
        <v>8.0280000000000005</v>
      </c>
      <c r="Q173" s="14">
        <f t="shared" si="5"/>
        <v>0.53</v>
      </c>
      <c r="R173" s="14">
        <f>VLOOKUP(D173,'ABBV per SKU 2021'!A:H,8,0)</f>
        <v>2.1999999999999999E-2</v>
      </c>
      <c r="S173" s="5">
        <v>0</v>
      </c>
      <c r="T173" s="5">
        <v>0</v>
      </c>
      <c r="U173" s="6" t="e">
        <f>VLOOKUP(F173,Producentenfee!$A$4:$B$7,2,0)*G173</f>
        <v>#N/A</v>
      </c>
    </row>
    <row r="174" spans="1:21" x14ac:dyDescent="0.25">
      <c r="A174" t="s">
        <v>228</v>
      </c>
      <c r="B174" s="4">
        <v>5410013307006</v>
      </c>
      <c r="C174" s="4">
        <v>5410013307235</v>
      </c>
      <c r="D174">
        <v>30520001030</v>
      </c>
      <c r="E174" t="s">
        <v>110</v>
      </c>
      <c r="F174">
        <f>VLOOKUP(A174,'[1]Masterdata 2021'!$A:$M,10,0)</f>
        <v>18</v>
      </c>
      <c r="G174">
        <v>18</v>
      </c>
      <c r="H174" s="6">
        <v>11.743</v>
      </c>
      <c r="I174" s="6">
        <v>0.79500000000000004</v>
      </c>
      <c r="J174" s="6">
        <v>1.6E-2</v>
      </c>
      <c r="K174" s="6">
        <v>0</v>
      </c>
      <c r="L174" s="6">
        <v>0</v>
      </c>
      <c r="N174" s="4">
        <v>5410013307006</v>
      </c>
      <c r="O174" s="4">
        <v>5410013307235</v>
      </c>
      <c r="P174" s="14">
        <f t="shared" si="4"/>
        <v>11.743</v>
      </c>
      <c r="Q174" s="14">
        <f t="shared" si="5"/>
        <v>0.79500000000000004</v>
      </c>
      <c r="R174" s="14">
        <f>VLOOKUP(D174,'ABBV per SKU 2021'!A:H,8,0)</f>
        <v>2.5000000000000001E-2</v>
      </c>
      <c r="S174" s="5">
        <v>0</v>
      </c>
      <c r="T174" s="5">
        <v>0</v>
      </c>
      <c r="U174" s="6" t="e">
        <f>VLOOKUP(F174,Producentenfee!$A$4:$B$7,2,0)*G174</f>
        <v>#N/A</v>
      </c>
    </row>
    <row r="175" spans="1:21" x14ac:dyDescent="0.25">
      <c r="A175" t="s">
        <v>228</v>
      </c>
      <c r="B175" s="4">
        <v>5410013307006</v>
      </c>
      <c r="C175" s="4">
        <v>5410013307235</v>
      </c>
      <c r="D175">
        <v>30520001050</v>
      </c>
      <c r="E175" t="s">
        <v>110</v>
      </c>
      <c r="F175">
        <f>VLOOKUP(A175,'[1]Masterdata 2021'!$A:$M,10,0)</f>
        <v>18</v>
      </c>
      <c r="G175">
        <v>18</v>
      </c>
      <c r="H175" s="6">
        <v>11.743</v>
      </c>
      <c r="I175" s="6">
        <v>0.79500000000000004</v>
      </c>
      <c r="J175" s="6">
        <v>1.6E-2</v>
      </c>
      <c r="K175" s="6">
        <v>0</v>
      </c>
      <c r="L175" s="6">
        <v>0</v>
      </c>
      <c r="N175" s="4">
        <v>5410013307006</v>
      </c>
      <c r="O175" s="4">
        <v>5410013307235</v>
      </c>
      <c r="P175" s="14">
        <f t="shared" si="4"/>
        <v>11.743</v>
      </c>
      <c r="Q175" s="14">
        <f t="shared" si="5"/>
        <v>0.79500000000000004</v>
      </c>
      <c r="R175" s="14">
        <f>VLOOKUP(D175,'ABBV per SKU 2021'!A:H,8,0)</f>
        <v>2.5000000000000001E-2</v>
      </c>
      <c r="S175" s="5">
        <v>0</v>
      </c>
      <c r="T175" s="5">
        <v>0</v>
      </c>
      <c r="U175" s="6" t="e">
        <f>VLOOKUP(F175,Producentenfee!$A$4:$B$7,2,0)*G175</f>
        <v>#N/A</v>
      </c>
    </row>
    <row r="176" spans="1:21" x14ac:dyDescent="0.25">
      <c r="A176" t="s">
        <v>229</v>
      </c>
      <c r="B176" s="4">
        <v>5410013341000</v>
      </c>
      <c r="C176" s="4">
        <v>5410013307266</v>
      </c>
      <c r="D176">
        <v>30530001030</v>
      </c>
      <c r="E176" t="s">
        <v>112</v>
      </c>
      <c r="F176">
        <f>VLOOKUP(A176,'[1]Masterdata 2021'!$A:$M,10,0)</f>
        <v>18</v>
      </c>
      <c r="G176">
        <v>18</v>
      </c>
      <c r="H176" s="6">
        <v>11.743</v>
      </c>
      <c r="I176" s="6">
        <v>0.79500000000000004</v>
      </c>
      <c r="J176" s="6">
        <v>1.6E-2</v>
      </c>
      <c r="K176" s="6">
        <v>0</v>
      </c>
      <c r="L176" s="6">
        <v>0</v>
      </c>
      <c r="N176" s="4">
        <v>5410013341000</v>
      </c>
      <c r="O176" s="4">
        <v>5410013307266</v>
      </c>
      <c r="P176" s="14">
        <f t="shared" si="4"/>
        <v>11.743</v>
      </c>
      <c r="Q176" s="14">
        <f t="shared" si="5"/>
        <v>0.79500000000000004</v>
      </c>
      <c r="R176" s="14">
        <f>VLOOKUP(D176,'ABBV per SKU 2021'!A:H,8,0)</f>
        <v>2.5000000000000001E-2</v>
      </c>
      <c r="S176" s="5">
        <v>0</v>
      </c>
      <c r="T176" s="5">
        <v>0</v>
      </c>
      <c r="U176" s="6" t="e">
        <f>VLOOKUP(F176,Producentenfee!$A$4:$B$7,2,0)*G176</f>
        <v>#N/A</v>
      </c>
    </row>
    <row r="177" spans="1:21" x14ac:dyDescent="0.25">
      <c r="A177" t="s">
        <v>229</v>
      </c>
      <c r="B177" s="4">
        <v>5410013341000</v>
      </c>
      <c r="C177" s="4">
        <v>5410013307266</v>
      </c>
      <c r="D177">
        <v>30530001050</v>
      </c>
      <c r="E177" t="s">
        <v>112</v>
      </c>
      <c r="F177">
        <f>VLOOKUP(A177,'[1]Masterdata 2021'!$A:$M,10,0)</f>
        <v>18</v>
      </c>
      <c r="G177">
        <v>18</v>
      </c>
      <c r="H177" s="6">
        <v>11.743</v>
      </c>
      <c r="I177" s="6">
        <v>0.79500000000000004</v>
      </c>
      <c r="J177" s="6">
        <v>1.6E-2</v>
      </c>
      <c r="K177" s="6">
        <v>0</v>
      </c>
      <c r="L177" s="6">
        <v>0</v>
      </c>
      <c r="N177" s="4">
        <v>5410013341000</v>
      </c>
      <c r="O177" s="4">
        <v>5410013307266</v>
      </c>
      <c r="P177" s="14">
        <f t="shared" si="4"/>
        <v>11.743</v>
      </c>
      <c r="Q177" s="14">
        <f t="shared" si="5"/>
        <v>0.79500000000000004</v>
      </c>
      <c r="R177" s="14">
        <f>VLOOKUP(D177,'ABBV per SKU 2021'!A:H,8,0)</f>
        <v>2.5000000000000001E-2</v>
      </c>
      <c r="S177" s="5">
        <v>0</v>
      </c>
      <c r="T177" s="5">
        <v>0</v>
      </c>
      <c r="U177" s="6" t="e">
        <f>VLOOKUP(F177,Producentenfee!$A$4:$B$7,2,0)*G177</f>
        <v>#N/A</v>
      </c>
    </row>
    <row r="178" spans="1:21" x14ac:dyDescent="0.25">
      <c r="A178" s="35" t="s">
        <v>230</v>
      </c>
      <c r="B178" s="34">
        <v>5410013380504</v>
      </c>
      <c r="C178" s="34">
        <v>5410013380511</v>
      </c>
      <c r="D178">
        <v>30570001080</v>
      </c>
      <c r="E178" t="s">
        <v>113</v>
      </c>
      <c r="F178">
        <f>VLOOKUP(A178,'[1]Masterdata 2021'!$A:$M,10,0)</f>
        <v>6</v>
      </c>
      <c r="G178">
        <v>6</v>
      </c>
      <c r="H178" s="6">
        <v>6.032</v>
      </c>
      <c r="I178" s="6">
        <v>0.39700000000000002</v>
      </c>
      <c r="J178" s="6">
        <v>1.2E-2</v>
      </c>
      <c r="K178" s="6">
        <v>0</v>
      </c>
      <c r="L178" s="6">
        <v>0</v>
      </c>
      <c r="N178" s="34">
        <v>5410013380504</v>
      </c>
      <c r="O178" s="34">
        <v>5410013380511</v>
      </c>
      <c r="P178" s="14">
        <f t="shared" ref="P178:P179" si="6">+H178-L178</f>
        <v>6.032</v>
      </c>
      <c r="Q178" s="14">
        <f t="shared" ref="Q178:Q179" si="7">+I178</f>
        <v>0.39700000000000002</v>
      </c>
      <c r="R178" s="14">
        <f>VLOOKUP(D178,'ABBV per SKU 2021'!A:H,8,0)</f>
        <v>1.2E-2</v>
      </c>
      <c r="S178" s="5">
        <v>0</v>
      </c>
      <c r="T178" s="5">
        <v>0</v>
      </c>
      <c r="U178" s="6" t="e">
        <f>VLOOKUP(F178,Producentenfee!$A$4:$B$7,2,0)*G178</f>
        <v>#N/A</v>
      </c>
    </row>
    <row r="179" spans="1:21" x14ac:dyDescent="0.25">
      <c r="A179" s="35" t="s">
        <v>231</v>
      </c>
      <c r="B179" s="34">
        <v>5410013379508</v>
      </c>
      <c r="C179" s="34">
        <v>5410013379515</v>
      </c>
      <c r="D179">
        <v>30580001080</v>
      </c>
      <c r="E179" t="s">
        <v>114</v>
      </c>
      <c r="F179">
        <f>VLOOKUP(A179,'[1]Masterdata 2021'!$A:$M,10,0)</f>
        <v>6</v>
      </c>
      <c r="G179">
        <v>6</v>
      </c>
      <c r="H179" s="6">
        <v>6.032</v>
      </c>
      <c r="I179" s="6">
        <v>0.39700000000000002</v>
      </c>
      <c r="J179" s="6">
        <v>1.2E-2</v>
      </c>
      <c r="K179" s="6">
        <v>0</v>
      </c>
      <c r="L179" s="6">
        <v>0</v>
      </c>
      <c r="N179" s="34">
        <v>5410013379508</v>
      </c>
      <c r="O179" s="34">
        <v>5410013379515</v>
      </c>
      <c r="P179" s="14">
        <f t="shared" si="6"/>
        <v>6.032</v>
      </c>
      <c r="Q179" s="14">
        <f t="shared" si="7"/>
        <v>0.39700000000000002</v>
      </c>
      <c r="R179" s="14">
        <f>VLOOKUP(D179,'ABBV per SKU 2021'!A:H,8,0)</f>
        <v>1.2E-2</v>
      </c>
      <c r="S179" s="5">
        <v>0</v>
      </c>
      <c r="T179" s="5">
        <v>0</v>
      </c>
      <c r="U179" s="6" t="e">
        <f>VLOOKUP(F179,Producentenfee!$A$4:$B$7,2,0)*G179</f>
        <v>#N/A</v>
      </c>
    </row>
  </sheetData>
  <autoFilter ref="A4:U179" xr:uid="{91E6D85A-377E-451F-A0AD-BD25701FDC7D}"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CC59-5384-441F-9F7F-B8C1E17DC45A}">
  <dimension ref="A1:J99"/>
  <sheetViews>
    <sheetView tabSelected="1" workbookViewId="0">
      <pane xSplit="2" ySplit="3" topLeftCell="C73" activePane="bottomRight" state="frozen"/>
      <selection pane="topRight" activeCell="F1" sqref="F1"/>
      <selection pane="bottomLeft" activeCell="A24" sqref="A24"/>
      <selection pane="bottomRight" activeCell="D104" sqref="D104"/>
    </sheetView>
  </sheetViews>
  <sheetFormatPr defaultRowHeight="13.2" x14ac:dyDescent="0.25"/>
  <cols>
    <col min="1" max="1" width="10.33203125" customWidth="1"/>
    <col min="2" max="2" width="37" bestFit="1" customWidth="1"/>
    <col min="3" max="3" width="14.33203125" bestFit="1" customWidth="1"/>
    <col min="4" max="4" width="6.88671875" customWidth="1"/>
    <col min="5" max="5" width="7.109375" customWidth="1"/>
    <col min="6" max="7" width="17.33203125" bestFit="1" customWidth="1"/>
    <col min="8" max="8" width="0.21875" style="12" customWidth="1"/>
    <col min="9" max="10" width="17.109375" bestFit="1" customWidth="1"/>
  </cols>
  <sheetData>
    <row r="1" spans="1:10" x14ac:dyDescent="0.25">
      <c r="A1" s="50"/>
      <c r="B1" s="50"/>
      <c r="C1" s="50"/>
      <c r="D1" s="50"/>
      <c r="E1" s="50"/>
      <c r="F1" s="50"/>
      <c r="G1" s="50"/>
      <c r="H1" s="16"/>
    </row>
    <row r="2" spans="1:10" ht="13.8" x14ac:dyDescent="0.25">
      <c r="A2" s="51"/>
      <c r="B2" s="52"/>
      <c r="C2" s="52"/>
      <c r="D2" s="52"/>
      <c r="E2" s="53"/>
      <c r="F2" s="54" t="s">
        <v>314</v>
      </c>
      <c r="G2" s="55"/>
      <c r="I2" s="54" t="s">
        <v>327</v>
      </c>
      <c r="J2" s="55"/>
    </row>
    <row r="3" spans="1:10" ht="55.5" customHeight="1" x14ac:dyDescent="0.3">
      <c r="A3" s="47" t="s">
        <v>125</v>
      </c>
      <c r="B3" s="47" t="s">
        <v>4</v>
      </c>
      <c r="C3" s="47" t="s">
        <v>326</v>
      </c>
      <c r="D3" s="47" t="s">
        <v>115</v>
      </c>
      <c r="E3" s="47" t="s">
        <v>129</v>
      </c>
      <c r="F3" s="47" t="s">
        <v>233</v>
      </c>
      <c r="G3" s="47" t="s">
        <v>127</v>
      </c>
      <c r="H3" s="13" t="s">
        <v>135</v>
      </c>
      <c r="I3" s="47" t="s">
        <v>236</v>
      </c>
      <c r="J3" s="47" t="s">
        <v>127</v>
      </c>
    </row>
    <row r="4" spans="1:10" x14ac:dyDescent="0.25">
      <c r="A4" t="s">
        <v>139</v>
      </c>
      <c r="B4" t="s">
        <v>11</v>
      </c>
      <c r="C4" s="49" t="s">
        <v>316</v>
      </c>
      <c r="D4" t="s">
        <v>119</v>
      </c>
      <c r="E4">
        <v>24</v>
      </c>
      <c r="F4" s="4">
        <v>5410013108009</v>
      </c>
      <c r="G4" s="4">
        <v>5410013108016</v>
      </c>
      <c r="I4" s="48">
        <v>5410013128267</v>
      </c>
      <c r="J4" s="48">
        <v>5410013128274</v>
      </c>
    </row>
    <row r="5" spans="1:10" x14ac:dyDescent="0.25">
      <c r="A5" t="s">
        <v>139</v>
      </c>
      <c r="B5" s="49" t="s">
        <v>239</v>
      </c>
      <c r="C5" s="49" t="s">
        <v>316</v>
      </c>
      <c r="D5" t="s">
        <v>119</v>
      </c>
      <c r="E5">
        <v>24</v>
      </c>
      <c r="F5" s="4">
        <v>5410013106982</v>
      </c>
      <c r="G5" s="4">
        <v>5410013106999</v>
      </c>
      <c r="I5" s="48">
        <v>5410013128298</v>
      </c>
      <c r="J5" s="48">
        <v>5410013128304</v>
      </c>
    </row>
    <row r="6" spans="1:10" x14ac:dyDescent="0.25">
      <c r="A6" t="s">
        <v>141</v>
      </c>
      <c r="B6" t="s">
        <v>14</v>
      </c>
      <c r="C6" s="49" t="s">
        <v>316</v>
      </c>
      <c r="D6" t="s">
        <v>116</v>
      </c>
      <c r="E6">
        <v>6</v>
      </c>
      <c r="F6" s="4">
        <v>5410013101000</v>
      </c>
      <c r="G6" s="4">
        <v>5410013101024</v>
      </c>
      <c r="I6" s="48">
        <v>5410013101000</v>
      </c>
      <c r="J6" s="48">
        <v>5410013101024</v>
      </c>
    </row>
    <row r="7" spans="1:10" x14ac:dyDescent="0.25">
      <c r="A7" t="s">
        <v>148</v>
      </c>
      <c r="B7" t="s">
        <v>21</v>
      </c>
      <c r="C7" s="49" t="s">
        <v>316</v>
      </c>
      <c r="D7" t="s">
        <v>119</v>
      </c>
      <c r="E7">
        <v>24</v>
      </c>
      <c r="F7" s="4">
        <v>5410013102502</v>
      </c>
      <c r="G7" s="4">
        <v>5410013102731</v>
      </c>
      <c r="I7" s="48">
        <v>5410013128700</v>
      </c>
      <c r="J7" s="48">
        <v>5410013128694</v>
      </c>
    </row>
    <row r="8" spans="1:10" x14ac:dyDescent="0.25">
      <c r="A8" t="s">
        <v>151</v>
      </c>
      <c r="B8" t="s">
        <v>24</v>
      </c>
      <c r="C8" s="49" t="s">
        <v>316</v>
      </c>
      <c r="D8" t="s">
        <v>119</v>
      </c>
      <c r="E8">
        <v>24</v>
      </c>
      <c r="F8" s="4">
        <v>5410013108030</v>
      </c>
      <c r="G8" s="4">
        <v>5410013108023</v>
      </c>
      <c r="I8" s="48">
        <v>5410013128328</v>
      </c>
      <c r="J8" s="48">
        <v>5410013128335</v>
      </c>
    </row>
    <row r="9" spans="1:10" x14ac:dyDescent="0.25">
      <c r="A9" t="s">
        <v>152</v>
      </c>
      <c r="B9" t="s">
        <v>25</v>
      </c>
      <c r="C9" s="49" t="s">
        <v>316</v>
      </c>
      <c r="D9" t="s">
        <v>119</v>
      </c>
      <c r="E9">
        <v>24</v>
      </c>
      <c r="F9" s="4">
        <v>5410013104506</v>
      </c>
      <c r="G9" s="4">
        <v>5410013104513</v>
      </c>
      <c r="I9" s="48">
        <v>5410013104766</v>
      </c>
      <c r="J9" s="48">
        <v>5410013104773</v>
      </c>
    </row>
    <row r="10" spans="1:10" x14ac:dyDescent="0.25">
      <c r="A10" t="s">
        <v>153</v>
      </c>
      <c r="B10" t="s">
        <v>26</v>
      </c>
      <c r="C10" s="49" t="s">
        <v>316</v>
      </c>
      <c r="D10" t="s">
        <v>117</v>
      </c>
      <c r="E10">
        <v>18</v>
      </c>
      <c r="F10" s="4">
        <v>5410013102007</v>
      </c>
      <c r="G10" s="4">
        <v>5410013102120</v>
      </c>
      <c r="I10" s="48">
        <v>5410013102007</v>
      </c>
      <c r="J10" s="48">
        <v>5410013102120</v>
      </c>
    </row>
    <row r="11" spans="1:10" x14ac:dyDescent="0.25">
      <c r="A11" t="s">
        <v>156</v>
      </c>
      <c r="B11" t="s">
        <v>29</v>
      </c>
      <c r="C11" s="49" t="s">
        <v>316</v>
      </c>
      <c r="D11" t="s">
        <v>119</v>
      </c>
      <c r="E11">
        <v>12</v>
      </c>
      <c r="F11" s="4">
        <v>5410013117001</v>
      </c>
      <c r="G11" s="4">
        <v>5410013117018</v>
      </c>
      <c r="I11" s="48">
        <v>5410013126737</v>
      </c>
      <c r="J11" s="48">
        <v>5410013126744</v>
      </c>
    </row>
    <row r="12" spans="1:10" x14ac:dyDescent="0.25">
      <c r="A12" t="s">
        <v>158</v>
      </c>
      <c r="B12" t="s">
        <v>31</v>
      </c>
      <c r="C12" s="49" t="s">
        <v>316</v>
      </c>
      <c r="D12" t="s">
        <v>119</v>
      </c>
      <c r="E12">
        <v>6</v>
      </c>
      <c r="F12" s="4">
        <v>5410013117001</v>
      </c>
      <c r="G12" s="4">
        <v>5410013117056</v>
      </c>
      <c r="I12" s="48">
        <v>5410013126737</v>
      </c>
      <c r="J12" s="48">
        <v>5410013126744</v>
      </c>
    </row>
    <row r="13" spans="1:10" x14ac:dyDescent="0.25">
      <c r="A13" t="s">
        <v>161</v>
      </c>
      <c r="B13" t="s">
        <v>34</v>
      </c>
      <c r="C13" s="49" t="s">
        <v>316</v>
      </c>
      <c r="D13" t="s">
        <v>118</v>
      </c>
      <c r="E13">
        <v>6</v>
      </c>
      <c r="F13" s="4">
        <v>5410013109679</v>
      </c>
      <c r="G13" s="4">
        <v>5410013107620</v>
      </c>
      <c r="I13" s="48">
        <v>5410013129646</v>
      </c>
      <c r="J13" s="48">
        <v>5410013129653</v>
      </c>
    </row>
    <row r="14" spans="1:10" x14ac:dyDescent="0.25">
      <c r="A14" t="s">
        <v>164</v>
      </c>
      <c r="B14" t="s">
        <v>38</v>
      </c>
      <c r="C14" s="49" t="s">
        <v>316</v>
      </c>
      <c r="D14" t="s">
        <v>117</v>
      </c>
      <c r="E14">
        <v>28</v>
      </c>
      <c r="F14" s="4">
        <v>54087149</v>
      </c>
      <c r="G14" s="4">
        <v>5410013105503</v>
      </c>
      <c r="I14" s="48">
        <v>54087149</v>
      </c>
      <c r="J14" s="48">
        <v>5410013105503</v>
      </c>
    </row>
    <row r="15" spans="1:10" x14ac:dyDescent="0.25">
      <c r="A15" t="s">
        <v>166</v>
      </c>
      <c r="B15" t="s">
        <v>315</v>
      </c>
      <c r="C15" s="49" t="s">
        <v>316</v>
      </c>
      <c r="D15" t="s">
        <v>119</v>
      </c>
      <c r="E15">
        <v>24</v>
      </c>
      <c r="F15" s="4">
        <v>5410013106661</v>
      </c>
      <c r="G15" s="4">
        <v>5410013106678</v>
      </c>
      <c r="I15" s="48">
        <v>5410013128410</v>
      </c>
      <c r="J15" s="48">
        <v>5410013128427</v>
      </c>
    </row>
    <row r="16" spans="1:10" x14ac:dyDescent="0.25">
      <c r="A16" t="s">
        <v>167</v>
      </c>
      <c r="B16" t="s">
        <v>42</v>
      </c>
      <c r="C16" s="49" t="s">
        <v>316</v>
      </c>
      <c r="D16" t="s">
        <v>118</v>
      </c>
      <c r="E16">
        <v>6</v>
      </c>
      <c r="F16" s="4">
        <v>5410013107279</v>
      </c>
      <c r="G16" s="4">
        <v>5410013107268</v>
      </c>
      <c r="I16" s="48">
        <v>5410013136149</v>
      </c>
      <c r="J16" s="48">
        <v>5410013136156</v>
      </c>
    </row>
    <row r="17" spans="1:10" x14ac:dyDescent="0.25">
      <c r="A17" t="s">
        <v>170</v>
      </c>
      <c r="B17" t="s">
        <v>46</v>
      </c>
      <c r="C17" s="49" t="s">
        <v>316</v>
      </c>
      <c r="D17" t="s">
        <v>119</v>
      </c>
      <c r="E17">
        <v>24</v>
      </c>
      <c r="F17" s="4">
        <v>5410013119906</v>
      </c>
      <c r="G17" s="4">
        <v>5410013119913</v>
      </c>
      <c r="I17" s="48">
        <v>5410013117872</v>
      </c>
      <c r="J17" s="48">
        <v>5410013117858</v>
      </c>
    </row>
    <row r="18" spans="1:10" x14ac:dyDescent="0.25">
      <c r="A18" t="s">
        <v>191</v>
      </c>
      <c r="B18" t="s">
        <v>68</v>
      </c>
      <c r="C18" s="49" t="s">
        <v>316</v>
      </c>
      <c r="D18" t="s">
        <v>117</v>
      </c>
      <c r="E18">
        <v>12</v>
      </c>
      <c r="F18" s="4">
        <v>5410013127109</v>
      </c>
      <c r="G18" s="4">
        <v>5410013127116</v>
      </c>
      <c r="I18" s="48">
        <v>5410013127109</v>
      </c>
      <c r="J18" s="48">
        <v>5410013127116</v>
      </c>
    </row>
    <row r="19" spans="1:10" x14ac:dyDescent="0.25">
      <c r="A19" t="s">
        <v>216</v>
      </c>
      <c r="B19" t="s">
        <v>98</v>
      </c>
      <c r="C19" s="49" t="s">
        <v>316</v>
      </c>
      <c r="D19" t="s">
        <v>119</v>
      </c>
      <c r="E19">
        <v>24</v>
      </c>
      <c r="F19" s="4">
        <v>5410013128236</v>
      </c>
      <c r="G19" s="4">
        <v>5410013128229</v>
      </c>
      <c r="I19" s="48">
        <v>5410013128359</v>
      </c>
      <c r="J19" s="48">
        <v>5410013128366</v>
      </c>
    </row>
    <row r="20" spans="1:10" x14ac:dyDescent="0.25">
      <c r="A20" t="s">
        <v>220</v>
      </c>
      <c r="B20" t="s">
        <v>102</v>
      </c>
      <c r="C20" s="49" t="s">
        <v>316</v>
      </c>
      <c r="D20" t="s">
        <v>119</v>
      </c>
      <c r="E20">
        <v>648</v>
      </c>
      <c r="F20" s="4">
        <v>5410013128250</v>
      </c>
      <c r="G20" s="4">
        <v>5410013128250</v>
      </c>
      <c r="I20" s="48">
        <v>5410013128397</v>
      </c>
      <c r="J20" s="48">
        <v>5410013128397</v>
      </c>
    </row>
    <row r="21" spans="1:10" x14ac:dyDescent="0.25">
      <c r="A21" t="s">
        <v>143</v>
      </c>
      <c r="B21" t="s">
        <v>16</v>
      </c>
      <c r="C21" s="49" t="s">
        <v>318</v>
      </c>
      <c r="D21" t="s">
        <v>116</v>
      </c>
      <c r="E21">
        <v>6</v>
      </c>
      <c r="F21" s="4">
        <v>5410013111009</v>
      </c>
      <c r="G21" s="4">
        <v>5410013111023</v>
      </c>
      <c r="I21" s="48">
        <v>5410013111009</v>
      </c>
      <c r="J21" s="48">
        <v>5410013111023</v>
      </c>
    </row>
    <row r="22" spans="1:10" x14ac:dyDescent="0.25">
      <c r="A22" t="s">
        <v>144</v>
      </c>
      <c r="B22" t="s">
        <v>17</v>
      </c>
      <c r="C22" s="49" t="s">
        <v>318</v>
      </c>
      <c r="D22" t="s">
        <v>119</v>
      </c>
      <c r="E22">
        <v>24</v>
      </c>
      <c r="F22" s="4">
        <v>5410013112600</v>
      </c>
      <c r="G22" s="4">
        <v>5410013112617</v>
      </c>
      <c r="I22" s="48">
        <v>5410013116646</v>
      </c>
      <c r="J22" s="48">
        <v>5410013116653</v>
      </c>
    </row>
    <row r="23" spans="1:10" x14ac:dyDescent="0.25">
      <c r="A23" t="s">
        <v>146</v>
      </c>
      <c r="B23" t="s">
        <v>19</v>
      </c>
      <c r="C23" s="49" t="s">
        <v>318</v>
      </c>
      <c r="D23" t="s">
        <v>119</v>
      </c>
      <c r="E23">
        <v>24</v>
      </c>
      <c r="F23" s="4">
        <v>5410013112624</v>
      </c>
      <c r="G23" s="4">
        <v>5410013112631</v>
      </c>
      <c r="I23" s="48">
        <v>5410013116691</v>
      </c>
      <c r="J23" s="48">
        <v>5410013116707</v>
      </c>
    </row>
    <row r="24" spans="1:10" x14ac:dyDescent="0.25">
      <c r="A24" t="s">
        <v>154</v>
      </c>
      <c r="B24" t="s">
        <v>27</v>
      </c>
      <c r="C24" s="49" t="s">
        <v>318</v>
      </c>
      <c r="D24" t="s">
        <v>117</v>
      </c>
      <c r="E24">
        <v>18</v>
      </c>
      <c r="F24" s="4">
        <v>5410013112006</v>
      </c>
      <c r="G24" s="4">
        <v>5410013112082</v>
      </c>
      <c r="I24" s="48">
        <v>5410013112006</v>
      </c>
      <c r="J24" s="48">
        <v>5410013112082</v>
      </c>
    </row>
    <row r="25" spans="1:10" x14ac:dyDescent="0.25">
      <c r="A25" t="s">
        <v>159</v>
      </c>
      <c r="B25" t="s">
        <v>32</v>
      </c>
      <c r="C25" s="49" t="s">
        <v>318</v>
      </c>
      <c r="D25" t="s">
        <v>118</v>
      </c>
      <c r="E25">
        <v>4</v>
      </c>
      <c r="F25" s="4">
        <v>5410013115755</v>
      </c>
      <c r="G25" s="4">
        <v>5410013115762</v>
      </c>
      <c r="I25" s="48">
        <v>5410013136644</v>
      </c>
      <c r="J25" s="48">
        <v>5410013136651</v>
      </c>
    </row>
    <row r="26" spans="1:10" x14ac:dyDescent="0.25">
      <c r="A26" t="s">
        <v>162</v>
      </c>
      <c r="B26" t="s">
        <v>36</v>
      </c>
      <c r="C26" s="49" t="s">
        <v>318</v>
      </c>
      <c r="D26" t="s">
        <v>118</v>
      </c>
      <c r="E26">
        <v>6</v>
      </c>
      <c r="F26" s="4">
        <v>5410013115076</v>
      </c>
      <c r="G26" s="4">
        <v>5410013115274</v>
      </c>
      <c r="I26" s="48">
        <v>5410013136613</v>
      </c>
      <c r="J26" s="48">
        <v>5410013136620</v>
      </c>
    </row>
    <row r="27" spans="1:10" x14ac:dyDescent="0.25">
      <c r="A27" t="s">
        <v>165</v>
      </c>
      <c r="B27" t="s">
        <v>39</v>
      </c>
      <c r="C27" s="49" t="s">
        <v>318</v>
      </c>
      <c r="D27" t="s">
        <v>117</v>
      </c>
      <c r="E27">
        <v>28</v>
      </c>
      <c r="F27" s="4">
        <v>54087156</v>
      </c>
      <c r="G27" s="4">
        <v>5410013113706</v>
      </c>
      <c r="I27" s="48">
        <v>54087156</v>
      </c>
      <c r="J27" s="48">
        <v>5410013113706</v>
      </c>
    </row>
    <row r="28" spans="1:10" x14ac:dyDescent="0.25">
      <c r="A28" t="s">
        <v>168</v>
      </c>
      <c r="B28" t="s">
        <v>44</v>
      </c>
      <c r="C28" s="49" t="s">
        <v>318</v>
      </c>
      <c r="D28" t="s">
        <v>118</v>
      </c>
      <c r="E28">
        <v>6</v>
      </c>
      <c r="F28" s="4">
        <v>5410013111900</v>
      </c>
      <c r="G28" s="4">
        <v>5410013111917</v>
      </c>
      <c r="I28" s="48">
        <v>5410013114697</v>
      </c>
      <c r="J28" s="48">
        <v>5410013114703</v>
      </c>
    </row>
    <row r="29" spans="1:10" x14ac:dyDescent="0.25">
      <c r="A29" t="s">
        <v>192</v>
      </c>
      <c r="B29" t="s">
        <v>69</v>
      </c>
      <c r="C29" s="49" t="s">
        <v>318</v>
      </c>
      <c r="D29" t="s">
        <v>117</v>
      </c>
      <c r="E29">
        <v>12</v>
      </c>
      <c r="F29" s="4">
        <v>5410013114307</v>
      </c>
      <c r="G29" s="4">
        <v>5410013114314</v>
      </c>
      <c r="I29" s="48">
        <v>5410013114307</v>
      </c>
      <c r="J29" s="48">
        <v>5410013114314</v>
      </c>
    </row>
    <row r="30" spans="1:10" x14ac:dyDescent="0.25">
      <c r="A30" t="s">
        <v>197</v>
      </c>
      <c r="B30" t="s">
        <v>75</v>
      </c>
      <c r="C30" s="49" t="s">
        <v>318</v>
      </c>
      <c r="D30" t="s">
        <v>119</v>
      </c>
      <c r="E30">
        <v>24</v>
      </c>
      <c r="F30" s="4">
        <v>5410013137009</v>
      </c>
      <c r="G30" s="4">
        <v>5410013137023</v>
      </c>
      <c r="I30" s="48">
        <v>5410013137160</v>
      </c>
      <c r="J30" s="48">
        <v>5410013137184</v>
      </c>
    </row>
    <row r="31" spans="1:10" x14ac:dyDescent="0.25">
      <c r="A31" t="s">
        <v>221</v>
      </c>
      <c r="B31" t="s">
        <v>103</v>
      </c>
      <c r="C31" s="49" t="s">
        <v>318</v>
      </c>
      <c r="D31" t="s">
        <v>119</v>
      </c>
      <c r="E31">
        <v>648</v>
      </c>
      <c r="F31" s="4">
        <v>5410013116639</v>
      </c>
      <c r="G31" s="4">
        <v>5410013116639</v>
      </c>
      <c r="I31" s="48">
        <v>5410013116721</v>
      </c>
      <c r="J31" s="48">
        <v>5410013116721</v>
      </c>
    </row>
    <row r="32" spans="1:10" x14ac:dyDescent="0.25">
      <c r="A32" t="s">
        <v>145</v>
      </c>
      <c r="B32" t="s">
        <v>18</v>
      </c>
      <c r="C32" t="s">
        <v>317</v>
      </c>
      <c r="D32" t="s">
        <v>119</v>
      </c>
      <c r="E32">
        <v>24</v>
      </c>
      <c r="F32" s="4">
        <v>5410013132509</v>
      </c>
      <c r="G32" s="4">
        <v>5410013132516</v>
      </c>
      <c r="I32" s="48">
        <v>5410013132974</v>
      </c>
      <c r="J32" s="48">
        <v>5410013137535</v>
      </c>
    </row>
    <row r="33" spans="1:10" x14ac:dyDescent="0.25">
      <c r="A33" t="s">
        <v>142</v>
      </c>
      <c r="B33" t="s">
        <v>15</v>
      </c>
      <c r="C33" t="s">
        <v>317</v>
      </c>
      <c r="D33" t="s">
        <v>116</v>
      </c>
      <c r="E33">
        <v>6</v>
      </c>
      <c r="F33" s="4">
        <v>5410013131007</v>
      </c>
      <c r="G33" s="4">
        <v>5410013131021</v>
      </c>
      <c r="I33" s="48">
        <v>5410013131007</v>
      </c>
      <c r="J33" s="48">
        <v>5410013131021</v>
      </c>
    </row>
    <row r="34" spans="1:10" x14ac:dyDescent="0.25">
      <c r="A34" t="s">
        <v>147</v>
      </c>
      <c r="B34" t="s">
        <v>20</v>
      </c>
      <c r="C34" t="s">
        <v>317</v>
      </c>
      <c r="D34" t="s">
        <v>119</v>
      </c>
      <c r="E34">
        <v>24</v>
      </c>
      <c r="F34" s="4">
        <v>5410013132530</v>
      </c>
      <c r="G34" s="4">
        <v>5410013132547</v>
      </c>
      <c r="I34" s="48">
        <v>5410013137528</v>
      </c>
      <c r="J34" s="48">
        <v>5410013132974</v>
      </c>
    </row>
    <row r="35" spans="1:10" x14ac:dyDescent="0.25">
      <c r="A35" t="s">
        <v>155</v>
      </c>
      <c r="B35" t="s">
        <v>28</v>
      </c>
      <c r="C35" t="s">
        <v>317</v>
      </c>
      <c r="D35" t="s">
        <v>117</v>
      </c>
      <c r="E35">
        <v>18</v>
      </c>
      <c r="F35" s="4">
        <v>5410013132004</v>
      </c>
      <c r="G35" s="4">
        <v>5410013132073</v>
      </c>
      <c r="I35" s="48">
        <v>5410013132004</v>
      </c>
      <c r="J35" s="48">
        <v>5410013132073</v>
      </c>
    </row>
    <row r="36" spans="1:10" x14ac:dyDescent="0.25">
      <c r="A36" t="s">
        <v>160</v>
      </c>
      <c r="B36" t="s">
        <v>33</v>
      </c>
      <c r="C36" t="s">
        <v>317</v>
      </c>
      <c r="D36" t="s">
        <v>118</v>
      </c>
      <c r="E36">
        <v>4</v>
      </c>
      <c r="F36" s="4">
        <v>5410013134565</v>
      </c>
      <c r="G36" s="4">
        <v>5410013134572</v>
      </c>
      <c r="I36" s="48">
        <v>5410013134732</v>
      </c>
      <c r="J36" s="48">
        <v>5410013134749</v>
      </c>
    </row>
    <row r="37" spans="1:10" x14ac:dyDescent="0.25">
      <c r="A37" t="s">
        <v>163</v>
      </c>
      <c r="B37" t="s">
        <v>37</v>
      </c>
      <c r="C37" t="s">
        <v>317</v>
      </c>
      <c r="D37" t="s">
        <v>118</v>
      </c>
      <c r="E37">
        <v>6</v>
      </c>
      <c r="F37" s="4">
        <v>5410013140597</v>
      </c>
      <c r="G37" s="4">
        <v>5410013130796</v>
      </c>
      <c r="I37" s="48">
        <v>5410013134695</v>
      </c>
      <c r="J37" s="48">
        <v>5410013134701</v>
      </c>
    </row>
    <row r="38" spans="1:10" x14ac:dyDescent="0.25">
      <c r="A38" t="s">
        <v>169</v>
      </c>
      <c r="B38" t="s">
        <v>45</v>
      </c>
      <c r="C38" t="s">
        <v>317</v>
      </c>
      <c r="D38" t="s">
        <v>118</v>
      </c>
      <c r="E38">
        <v>6</v>
      </c>
      <c r="F38" s="4">
        <v>5410013134008</v>
      </c>
      <c r="G38" s="4">
        <v>5410013134015</v>
      </c>
      <c r="I38" s="48">
        <v>5410013134107</v>
      </c>
      <c r="J38" s="48">
        <v>5410013134114</v>
      </c>
    </row>
    <row r="39" spans="1:10" x14ac:dyDescent="0.25">
      <c r="A39" t="s">
        <v>171</v>
      </c>
      <c r="B39" t="s">
        <v>359</v>
      </c>
      <c r="C39" s="49" t="s">
        <v>319</v>
      </c>
      <c r="D39" t="s">
        <v>118</v>
      </c>
      <c r="E39">
        <v>6</v>
      </c>
      <c r="F39" s="4">
        <v>5410013153108</v>
      </c>
      <c r="G39" s="4">
        <v>5410013153115</v>
      </c>
      <c r="I39" s="48">
        <v>5410013153405</v>
      </c>
      <c r="J39" s="48">
        <v>5410013153412</v>
      </c>
    </row>
    <row r="40" spans="1:10" x14ac:dyDescent="0.25">
      <c r="A40" t="s">
        <v>172</v>
      </c>
      <c r="B40" t="s">
        <v>358</v>
      </c>
      <c r="C40" s="49" t="s">
        <v>319</v>
      </c>
      <c r="D40" t="s">
        <v>118</v>
      </c>
      <c r="E40">
        <v>6</v>
      </c>
      <c r="F40" s="4">
        <v>5410013153504</v>
      </c>
      <c r="G40" s="4">
        <v>5410013153511</v>
      </c>
      <c r="I40" s="48">
        <v>5410013153931</v>
      </c>
      <c r="J40" s="48">
        <v>5410013153948</v>
      </c>
    </row>
    <row r="41" spans="1:10" x14ac:dyDescent="0.25">
      <c r="A41" t="s">
        <v>173</v>
      </c>
      <c r="B41" t="s">
        <v>357</v>
      </c>
      <c r="C41" s="49" t="s">
        <v>319</v>
      </c>
      <c r="D41" t="s">
        <v>118</v>
      </c>
      <c r="E41">
        <v>6</v>
      </c>
      <c r="F41" s="4">
        <v>5410013154013</v>
      </c>
      <c r="G41" s="4">
        <v>5410013154006</v>
      </c>
      <c r="I41" s="48">
        <v>5410013154396</v>
      </c>
      <c r="J41" s="48">
        <v>5410013154402</v>
      </c>
    </row>
    <row r="42" spans="1:10" x14ac:dyDescent="0.25">
      <c r="A42" t="s">
        <v>174</v>
      </c>
      <c r="B42" t="s">
        <v>356</v>
      </c>
      <c r="C42" s="49" t="s">
        <v>319</v>
      </c>
      <c r="D42" t="s">
        <v>118</v>
      </c>
      <c r="E42">
        <v>6</v>
      </c>
      <c r="F42" s="4">
        <v>5410013154518</v>
      </c>
      <c r="G42" s="4">
        <v>5410013154501</v>
      </c>
      <c r="I42" s="48">
        <v>5410013154778</v>
      </c>
      <c r="J42" s="48">
        <v>5410013154785</v>
      </c>
    </row>
    <row r="43" spans="1:10" x14ac:dyDescent="0.25">
      <c r="A43" t="s">
        <v>175</v>
      </c>
      <c r="B43" t="s">
        <v>355</v>
      </c>
      <c r="C43" s="49" t="s">
        <v>319</v>
      </c>
      <c r="D43" t="s">
        <v>118</v>
      </c>
      <c r="E43">
        <v>4</v>
      </c>
      <c r="F43" s="4">
        <v>5410013153764</v>
      </c>
      <c r="G43" s="4">
        <v>5410013153757</v>
      </c>
      <c r="I43" s="48">
        <v>5410013153962</v>
      </c>
      <c r="J43" s="48">
        <v>5410013153979</v>
      </c>
    </row>
    <row r="44" spans="1:10" x14ac:dyDescent="0.25">
      <c r="A44" t="s">
        <v>185</v>
      </c>
      <c r="B44" t="s">
        <v>354</v>
      </c>
      <c r="C44" s="49" t="s">
        <v>319</v>
      </c>
      <c r="D44" t="s">
        <v>118</v>
      </c>
      <c r="E44">
        <v>6</v>
      </c>
      <c r="F44" s="4">
        <v>5410013156505</v>
      </c>
      <c r="G44" s="4">
        <v>5410013156512</v>
      </c>
      <c r="I44" s="48">
        <v>5410013156796</v>
      </c>
      <c r="J44" s="48">
        <v>5410013156802</v>
      </c>
    </row>
    <row r="45" spans="1:10" x14ac:dyDescent="0.25">
      <c r="A45" t="s">
        <v>190</v>
      </c>
      <c r="B45" t="s">
        <v>353</v>
      </c>
      <c r="C45" s="49" t="s">
        <v>319</v>
      </c>
      <c r="D45" t="s">
        <v>118</v>
      </c>
      <c r="E45">
        <v>6</v>
      </c>
      <c r="F45" s="4">
        <v>5410013160700</v>
      </c>
      <c r="G45" s="4">
        <v>5410013160717</v>
      </c>
      <c r="I45" s="56" t="s">
        <v>277</v>
      </c>
      <c r="J45" s="56"/>
    </row>
    <row r="46" spans="1:10" x14ac:dyDescent="0.25">
      <c r="A46" t="s">
        <v>195</v>
      </c>
      <c r="B46" t="s">
        <v>352</v>
      </c>
      <c r="C46" s="49" t="s">
        <v>319</v>
      </c>
      <c r="D46" t="s">
        <v>118</v>
      </c>
      <c r="E46">
        <v>6</v>
      </c>
      <c r="F46" s="4">
        <v>5410013163800</v>
      </c>
      <c r="G46" s="4">
        <v>5410013163817</v>
      </c>
      <c r="I46" s="48">
        <v>5410013163831</v>
      </c>
      <c r="J46" s="48">
        <v>5410013163848</v>
      </c>
    </row>
    <row r="47" spans="1:10" x14ac:dyDescent="0.25">
      <c r="A47" t="s">
        <v>211</v>
      </c>
      <c r="B47" t="s">
        <v>351</v>
      </c>
      <c r="C47" s="49" t="s">
        <v>319</v>
      </c>
      <c r="D47" t="s">
        <v>118</v>
      </c>
      <c r="E47">
        <v>6</v>
      </c>
      <c r="F47" s="4">
        <v>5410013166702</v>
      </c>
      <c r="G47" s="4">
        <v>5410013166719</v>
      </c>
      <c r="I47" s="48">
        <v>5410013166825</v>
      </c>
      <c r="J47" s="48">
        <v>5410013166832</v>
      </c>
    </row>
    <row r="48" spans="1:10" x14ac:dyDescent="0.25">
      <c r="A48" t="s">
        <v>306</v>
      </c>
      <c r="B48" t="s">
        <v>350</v>
      </c>
      <c r="C48" s="49" t="s">
        <v>319</v>
      </c>
      <c r="D48" t="s">
        <v>118</v>
      </c>
      <c r="E48">
        <v>6</v>
      </c>
      <c r="F48" s="4"/>
      <c r="G48" s="4"/>
      <c r="I48" s="48">
        <v>5410013169703</v>
      </c>
      <c r="J48" s="48">
        <v>5410013169710</v>
      </c>
    </row>
    <row r="49" spans="1:10" x14ac:dyDescent="0.25">
      <c r="A49" t="s">
        <v>193</v>
      </c>
      <c r="B49" t="s">
        <v>349</v>
      </c>
      <c r="C49" s="49" t="s">
        <v>319</v>
      </c>
      <c r="D49" t="s">
        <v>119</v>
      </c>
      <c r="E49">
        <v>6</v>
      </c>
      <c r="F49" s="4">
        <v>5410013156604</v>
      </c>
      <c r="G49" s="4">
        <v>5410013156611</v>
      </c>
      <c r="I49" s="48">
        <v>5410013156826</v>
      </c>
      <c r="J49" s="48">
        <v>5410013156833</v>
      </c>
    </row>
    <row r="50" spans="1:10" x14ac:dyDescent="0.25">
      <c r="A50" t="s">
        <v>194</v>
      </c>
      <c r="B50" t="s">
        <v>348</v>
      </c>
      <c r="C50" s="49" t="s">
        <v>319</v>
      </c>
      <c r="D50" t="s">
        <v>119</v>
      </c>
      <c r="E50">
        <v>6</v>
      </c>
      <c r="F50" s="4">
        <v>5410013160809</v>
      </c>
      <c r="G50" s="4">
        <v>5410013160816</v>
      </c>
      <c r="I50" s="56" t="s">
        <v>277</v>
      </c>
      <c r="J50" s="56"/>
    </row>
    <row r="51" spans="1:10" x14ac:dyDescent="0.25">
      <c r="A51" t="s">
        <v>198</v>
      </c>
      <c r="B51" t="s">
        <v>347</v>
      </c>
      <c r="C51" s="49" t="s">
        <v>319</v>
      </c>
      <c r="D51" t="s">
        <v>119</v>
      </c>
      <c r="E51">
        <v>6</v>
      </c>
      <c r="F51" s="4">
        <v>5410013154549</v>
      </c>
      <c r="G51" s="4">
        <v>5410013154556</v>
      </c>
      <c r="I51" s="48">
        <v>5410013154808</v>
      </c>
      <c r="J51" s="48">
        <v>5410013154815</v>
      </c>
    </row>
    <row r="52" spans="1:10" x14ac:dyDescent="0.25">
      <c r="A52" t="s">
        <v>199</v>
      </c>
      <c r="B52" t="s">
        <v>346</v>
      </c>
      <c r="C52" s="49" t="s">
        <v>319</v>
      </c>
      <c r="D52" t="s">
        <v>119</v>
      </c>
      <c r="E52">
        <v>6</v>
      </c>
      <c r="F52" s="4">
        <v>5410013154044</v>
      </c>
      <c r="G52" s="4">
        <v>5410013154051</v>
      </c>
      <c r="I52" s="48">
        <v>5410013154426</v>
      </c>
      <c r="J52" s="48">
        <v>5410013154433</v>
      </c>
    </row>
    <row r="53" spans="1:10" x14ac:dyDescent="0.25">
      <c r="A53" t="s">
        <v>200</v>
      </c>
      <c r="B53" t="s">
        <v>345</v>
      </c>
      <c r="C53" s="49" t="s">
        <v>319</v>
      </c>
      <c r="D53" t="s">
        <v>119</v>
      </c>
      <c r="E53">
        <v>6</v>
      </c>
      <c r="F53" s="4">
        <v>5410013153528</v>
      </c>
      <c r="G53" s="4">
        <v>5410013153535</v>
      </c>
      <c r="I53" s="48">
        <v>5410013194002</v>
      </c>
      <c r="J53" s="48">
        <v>5410013194019</v>
      </c>
    </row>
    <row r="54" spans="1:10" x14ac:dyDescent="0.25">
      <c r="A54" t="s">
        <v>201</v>
      </c>
      <c r="B54" t="s">
        <v>344</v>
      </c>
      <c r="C54" s="49" t="s">
        <v>319</v>
      </c>
      <c r="D54" t="s">
        <v>119</v>
      </c>
      <c r="E54">
        <v>6</v>
      </c>
      <c r="F54" s="4">
        <v>5410013153122</v>
      </c>
      <c r="G54" s="4">
        <v>5410013153139</v>
      </c>
      <c r="I54" s="48">
        <v>5410013153436</v>
      </c>
      <c r="J54" s="48">
        <v>5410013153443</v>
      </c>
    </row>
    <row r="55" spans="1:10" x14ac:dyDescent="0.25">
      <c r="A55" t="s">
        <v>204</v>
      </c>
      <c r="B55" t="s">
        <v>343</v>
      </c>
      <c r="C55" s="49" t="s">
        <v>319</v>
      </c>
      <c r="D55" t="s">
        <v>119</v>
      </c>
      <c r="E55">
        <v>6</v>
      </c>
      <c r="F55" s="4">
        <v>5410013163602</v>
      </c>
      <c r="G55" s="4">
        <v>5410013163619</v>
      </c>
      <c r="I55" s="48">
        <v>5410013163725</v>
      </c>
      <c r="J55" s="48">
        <v>5410013163732</v>
      </c>
    </row>
    <row r="56" spans="1:10" x14ac:dyDescent="0.25">
      <c r="A56" t="s">
        <v>212</v>
      </c>
      <c r="B56" t="s">
        <v>342</v>
      </c>
      <c r="C56" s="49" t="s">
        <v>319</v>
      </c>
      <c r="D56" t="s">
        <v>119</v>
      </c>
      <c r="E56">
        <v>6</v>
      </c>
      <c r="F56" s="4">
        <v>5410013166733</v>
      </c>
      <c r="G56" s="4">
        <v>5410013166740</v>
      </c>
      <c r="I56" s="48">
        <v>5410013166856</v>
      </c>
      <c r="J56" s="48">
        <v>5410013166863</v>
      </c>
    </row>
    <row r="57" spans="1:10" x14ac:dyDescent="0.25">
      <c r="A57" t="s">
        <v>307</v>
      </c>
      <c r="B57" t="s">
        <v>341</v>
      </c>
      <c r="C57" s="49" t="s">
        <v>319</v>
      </c>
      <c r="D57" t="s">
        <v>119</v>
      </c>
      <c r="E57">
        <v>6</v>
      </c>
      <c r="F57" s="4"/>
      <c r="G57" s="4"/>
      <c r="I57" s="48">
        <v>5410013169734</v>
      </c>
      <c r="J57" s="48">
        <v>5410013169741</v>
      </c>
    </row>
    <row r="58" spans="1:10" x14ac:dyDescent="0.25">
      <c r="A58" s="49" t="s">
        <v>308</v>
      </c>
      <c r="B58" s="49" t="s">
        <v>340</v>
      </c>
      <c r="C58" s="49" t="s">
        <v>319</v>
      </c>
      <c r="D58" s="49" t="s">
        <v>119</v>
      </c>
      <c r="E58" s="49">
        <v>24</v>
      </c>
      <c r="F58" s="48">
        <v>5410013169789</v>
      </c>
      <c r="G58" s="48">
        <v>5410013169802</v>
      </c>
      <c r="I58" s="56" t="s">
        <v>277</v>
      </c>
      <c r="J58" s="56"/>
    </row>
    <row r="59" spans="1:10" x14ac:dyDescent="0.25">
      <c r="A59" t="s">
        <v>215</v>
      </c>
      <c r="B59" t="s">
        <v>298</v>
      </c>
      <c r="C59" s="49" t="s">
        <v>319</v>
      </c>
      <c r="D59" t="s">
        <v>118</v>
      </c>
      <c r="E59">
        <v>144</v>
      </c>
      <c r="F59" s="4">
        <v>5410013138006</v>
      </c>
      <c r="G59" s="4">
        <v>5410013138006</v>
      </c>
      <c r="I59" s="48">
        <v>5410013138037</v>
      </c>
      <c r="J59" s="48">
        <v>5410013138037</v>
      </c>
    </row>
    <row r="60" spans="1:10" x14ac:dyDescent="0.25">
      <c r="A60" t="s">
        <v>215</v>
      </c>
      <c r="B60" t="s">
        <v>96</v>
      </c>
      <c r="C60" s="49" t="s">
        <v>319</v>
      </c>
      <c r="D60" t="s">
        <v>118</v>
      </c>
      <c r="E60">
        <v>144</v>
      </c>
      <c r="F60" s="4">
        <v>5410013138013</v>
      </c>
      <c r="G60" s="4">
        <v>5410013138013</v>
      </c>
      <c r="I60" s="48">
        <v>5410013138020</v>
      </c>
      <c r="J60" s="48">
        <v>5410013138020</v>
      </c>
    </row>
    <row r="61" spans="1:10" x14ac:dyDescent="0.25">
      <c r="A61" t="s">
        <v>218</v>
      </c>
      <c r="B61" t="s">
        <v>100</v>
      </c>
      <c r="C61" s="49" t="s">
        <v>319</v>
      </c>
      <c r="D61" t="s">
        <v>119</v>
      </c>
      <c r="E61">
        <v>648</v>
      </c>
      <c r="F61" s="4">
        <v>5410013157496</v>
      </c>
      <c r="G61" s="4">
        <v>5410013157496</v>
      </c>
      <c r="I61" s="48">
        <v>5410013189503</v>
      </c>
      <c r="J61" s="48">
        <v>5410013189503</v>
      </c>
    </row>
    <row r="62" spans="1:10" x14ac:dyDescent="0.25">
      <c r="A62" t="s">
        <v>205</v>
      </c>
      <c r="B62" t="s">
        <v>360</v>
      </c>
      <c r="C62" t="s">
        <v>320</v>
      </c>
      <c r="D62" t="s">
        <v>118</v>
      </c>
      <c r="E62">
        <v>6</v>
      </c>
      <c r="F62" s="4">
        <v>5410013185093</v>
      </c>
      <c r="G62" s="4">
        <v>5410013185109</v>
      </c>
      <c r="I62" s="48">
        <v>5410013185178</v>
      </c>
      <c r="J62" s="48">
        <v>5410013185185</v>
      </c>
    </row>
    <row r="63" spans="1:10" x14ac:dyDescent="0.25">
      <c r="A63" t="s">
        <v>206</v>
      </c>
      <c r="B63" t="s">
        <v>361</v>
      </c>
      <c r="C63" t="s">
        <v>320</v>
      </c>
      <c r="D63" t="s">
        <v>118</v>
      </c>
      <c r="E63">
        <v>6</v>
      </c>
      <c r="F63" s="4">
        <v>5410013186595</v>
      </c>
      <c r="G63" s="4">
        <v>5410013186601</v>
      </c>
      <c r="I63" s="48">
        <v>5410013186670</v>
      </c>
      <c r="J63" s="48">
        <v>5410013186687</v>
      </c>
    </row>
    <row r="64" spans="1:10" x14ac:dyDescent="0.25">
      <c r="A64" t="s">
        <v>207</v>
      </c>
      <c r="B64" t="s">
        <v>362</v>
      </c>
      <c r="C64" t="s">
        <v>320</v>
      </c>
      <c r="D64" t="s">
        <v>118</v>
      </c>
      <c r="E64">
        <v>6</v>
      </c>
      <c r="F64" s="4">
        <v>5410013187592</v>
      </c>
      <c r="G64" s="4">
        <v>5410013187608</v>
      </c>
      <c r="I64" s="48">
        <v>5410013187677</v>
      </c>
      <c r="J64" s="48">
        <v>5410013187684</v>
      </c>
    </row>
    <row r="65" spans="1:10" x14ac:dyDescent="0.25">
      <c r="A65" t="s">
        <v>214</v>
      </c>
      <c r="B65" t="s">
        <v>363</v>
      </c>
      <c r="C65" t="s">
        <v>320</v>
      </c>
      <c r="D65" t="s">
        <v>118</v>
      </c>
      <c r="E65">
        <v>6</v>
      </c>
      <c r="F65" s="4">
        <v>5410013189008</v>
      </c>
      <c r="G65" s="4">
        <v>5410013189015</v>
      </c>
      <c r="I65" s="48">
        <v>5410013189176</v>
      </c>
      <c r="J65" s="48">
        <v>5410013189183</v>
      </c>
    </row>
    <row r="66" spans="1:10" x14ac:dyDescent="0.25">
      <c r="A66" t="s">
        <v>208</v>
      </c>
      <c r="B66" t="s">
        <v>364</v>
      </c>
      <c r="C66" t="s">
        <v>320</v>
      </c>
      <c r="D66" t="s">
        <v>119</v>
      </c>
      <c r="E66">
        <v>6</v>
      </c>
      <c r="F66" s="4">
        <v>5410013185000</v>
      </c>
      <c r="G66" s="4">
        <v>5410013185017</v>
      </c>
      <c r="I66" s="48">
        <v>5410013185215</v>
      </c>
      <c r="J66" s="48">
        <v>5410013185222</v>
      </c>
    </row>
    <row r="67" spans="1:10" x14ac:dyDescent="0.25">
      <c r="A67" t="s">
        <v>209</v>
      </c>
      <c r="B67" t="s">
        <v>365</v>
      </c>
      <c r="C67" t="s">
        <v>320</v>
      </c>
      <c r="D67" t="s">
        <v>119</v>
      </c>
      <c r="E67">
        <v>6</v>
      </c>
      <c r="F67" s="4">
        <v>5410013186502</v>
      </c>
      <c r="G67" s="4">
        <v>5410013186519</v>
      </c>
      <c r="I67" s="48">
        <v>5410013186717</v>
      </c>
      <c r="J67" s="48">
        <v>5410013186724</v>
      </c>
    </row>
    <row r="68" spans="1:10" x14ac:dyDescent="0.25">
      <c r="A68" t="s">
        <v>210</v>
      </c>
      <c r="B68" t="s">
        <v>366</v>
      </c>
      <c r="C68" t="s">
        <v>320</v>
      </c>
      <c r="D68" t="s">
        <v>119</v>
      </c>
      <c r="E68">
        <v>6</v>
      </c>
      <c r="F68" s="4">
        <v>5410013187509</v>
      </c>
      <c r="G68" s="4">
        <v>5410013187516</v>
      </c>
      <c r="I68" s="48">
        <v>5410013187714</v>
      </c>
      <c r="J68" s="48">
        <v>5410013187721</v>
      </c>
    </row>
    <row r="69" spans="1:10" x14ac:dyDescent="0.25">
      <c r="A69" t="s">
        <v>213</v>
      </c>
      <c r="B69" t="s">
        <v>367</v>
      </c>
      <c r="C69" t="s">
        <v>320</v>
      </c>
      <c r="D69" t="s">
        <v>119</v>
      </c>
      <c r="E69">
        <v>6</v>
      </c>
      <c r="F69" s="4">
        <v>5410013189084</v>
      </c>
      <c r="G69" s="4">
        <v>5410013189091</v>
      </c>
      <c r="I69" s="48">
        <v>5410013189213</v>
      </c>
      <c r="J69" s="48">
        <v>5410013189220</v>
      </c>
    </row>
    <row r="70" spans="1:10" x14ac:dyDescent="0.25">
      <c r="A70" t="s">
        <v>219</v>
      </c>
      <c r="B70" t="s">
        <v>368</v>
      </c>
      <c r="C70" t="s">
        <v>320</v>
      </c>
      <c r="D70" t="s">
        <v>119</v>
      </c>
      <c r="E70">
        <v>648</v>
      </c>
      <c r="F70" s="4">
        <v>5410013188629</v>
      </c>
      <c r="G70" s="4">
        <v>5410013188629</v>
      </c>
      <c r="I70" s="48">
        <v>5410013188704</v>
      </c>
      <c r="J70" s="48">
        <v>5410013188704</v>
      </c>
    </row>
    <row r="71" spans="1:10" x14ac:dyDescent="0.25">
      <c r="A71" t="s">
        <v>176</v>
      </c>
      <c r="B71" t="s">
        <v>339</v>
      </c>
      <c r="C71" t="s">
        <v>322</v>
      </c>
      <c r="D71" t="s">
        <v>118</v>
      </c>
      <c r="E71">
        <v>6</v>
      </c>
      <c r="F71" s="4">
        <v>5410013124405</v>
      </c>
      <c r="G71" s="4">
        <v>5410013124412</v>
      </c>
      <c r="I71" s="48">
        <v>5410013124733</v>
      </c>
      <c r="J71" s="48">
        <v>5410013124740</v>
      </c>
    </row>
    <row r="72" spans="1:10" x14ac:dyDescent="0.25">
      <c r="A72" t="s">
        <v>177</v>
      </c>
      <c r="B72" t="s">
        <v>338</v>
      </c>
      <c r="C72" t="s">
        <v>322</v>
      </c>
      <c r="D72" t="s">
        <v>119</v>
      </c>
      <c r="E72">
        <v>6</v>
      </c>
      <c r="F72" s="4">
        <v>5410013122753</v>
      </c>
      <c r="G72" s="48">
        <v>5410013122760</v>
      </c>
      <c r="I72" s="48">
        <v>5410013122906</v>
      </c>
      <c r="J72" s="48">
        <v>5410013122913</v>
      </c>
    </row>
    <row r="73" spans="1:10" x14ac:dyDescent="0.25">
      <c r="A73" t="s">
        <v>178</v>
      </c>
      <c r="B73" t="s">
        <v>337</v>
      </c>
      <c r="C73" t="s">
        <v>322</v>
      </c>
      <c r="D73" t="s">
        <v>117</v>
      </c>
      <c r="E73">
        <v>28</v>
      </c>
      <c r="F73" s="4">
        <v>54087057</v>
      </c>
      <c r="G73" s="4">
        <v>5410013123897</v>
      </c>
      <c r="I73" s="48">
        <v>54087057</v>
      </c>
      <c r="J73" s="48">
        <v>5410013123897</v>
      </c>
    </row>
    <row r="74" spans="1:10" x14ac:dyDescent="0.25">
      <c r="A74" t="s">
        <v>179</v>
      </c>
      <c r="B74" t="s">
        <v>336</v>
      </c>
      <c r="C74" t="s">
        <v>322</v>
      </c>
      <c r="D74" t="s">
        <v>118</v>
      </c>
      <c r="E74">
        <v>6</v>
      </c>
      <c r="F74" s="4">
        <v>5410013149002</v>
      </c>
      <c r="G74" s="4">
        <v>5410013149019</v>
      </c>
      <c r="I74" s="48">
        <v>5410013149224</v>
      </c>
      <c r="J74" s="48">
        <v>5410013149231</v>
      </c>
    </row>
    <row r="75" spans="1:10" x14ac:dyDescent="0.25">
      <c r="A75" t="s">
        <v>180</v>
      </c>
      <c r="B75" t="s">
        <v>335</v>
      </c>
      <c r="C75" t="s">
        <v>322</v>
      </c>
      <c r="D75" t="s">
        <v>119</v>
      </c>
      <c r="E75">
        <v>6</v>
      </c>
      <c r="F75" s="4">
        <v>5410013147756</v>
      </c>
      <c r="G75" s="48">
        <v>5410013147763</v>
      </c>
      <c r="I75" s="48">
        <v>5410013147879</v>
      </c>
      <c r="J75" s="48">
        <v>5410013147886</v>
      </c>
    </row>
    <row r="76" spans="1:10" x14ac:dyDescent="0.25">
      <c r="A76" t="s">
        <v>181</v>
      </c>
      <c r="B76" t="s">
        <v>334</v>
      </c>
      <c r="C76" t="s">
        <v>322</v>
      </c>
      <c r="D76" t="s">
        <v>118</v>
      </c>
      <c r="E76">
        <v>6</v>
      </c>
      <c r="F76" s="4">
        <v>5410013144205</v>
      </c>
      <c r="G76" s="4">
        <v>5410013144212</v>
      </c>
      <c r="I76" s="48">
        <v>5410013144427</v>
      </c>
      <c r="J76" s="48">
        <v>5410013144434</v>
      </c>
    </row>
    <row r="77" spans="1:10" x14ac:dyDescent="0.25">
      <c r="A77" t="s">
        <v>182</v>
      </c>
      <c r="B77" t="s">
        <v>333</v>
      </c>
      <c r="C77" t="s">
        <v>322</v>
      </c>
      <c r="D77" t="s">
        <v>119</v>
      </c>
      <c r="E77">
        <v>6</v>
      </c>
      <c r="F77" s="4">
        <v>5410013139256</v>
      </c>
      <c r="G77" s="4">
        <v>5410013139263</v>
      </c>
      <c r="I77" s="48">
        <v>5410013139348</v>
      </c>
      <c r="J77" s="48">
        <v>5410013139355</v>
      </c>
    </row>
    <row r="78" spans="1:10" x14ac:dyDescent="0.25">
      <c r="A78" t="s">
        <v>183</v>
      </c>
      <c r="B78" t="s">
        <v>332</v>
      </c>
      <c r="C78" t="s">
        <v>322</v>
      </c>
      <c r="D78" t="s">
        <v>118</v>
      </c>
      <c r="E78">
        <v>6</v>
      </c>
      <c r="F78" s="4">
        <v>5410013183204</v>
      </c>
      <c r="G78" s="4">
        <v>5410013183211</v>
      </c>
      <c r="I78" s="48">
        <v>5410013183402</v>
      </c>
      <c r="J78" s="48">
        <v>5410013183419</v>
      </c>
    </row>
    <row r="79" spans="1:10" x14ac:dyDescent="0.25">
      <c r="A79" t="s">
        <v>184</v>
      </c>
      <c r="B79" t="s">
        <v>331</v>
      </c>
      <c r="C79" t="s">
        <v>322</v>
      </c>
      <c r="D79" t="s">
        <v>119</v>
      </c>
      <c r="E79">
        <v>6</v>
      </c>
      <c r="F79" s="4">
        <v>5410013159001</v>
      </c>
      <c r="G79" s="4">
        <v>5410013159018</v>
      </c>
      <c r="I79" s="48">
        <v>5410013159087</v>
      </c>
      <c r="J79" s="48">
        <v>5410013159094</v>
      </c>
    </row>
    <row r="80" spans="1:10" x14ac:dyDescent="0.25">
      <c r="A80" t="s">
        <v>202</v>
      </c>
      <c r="B80" t="s">
        <v>330</v>
      </c>
      <c r="C80" t="s">
        <v>322</v>
      </c>
      <c r="D80" t="s">
        <v>118</v>
      </c>
      <c r="E80">
        <v>6</v>
      </c>
      <c r="F80" s="4">
        <v>5410013164661</v>
      </c>
      <c r="G80" s="4">
        <v>5410013164678</v>
      </c>
      <c r="I80" s="56" t="s">
        <v>277</v>
      </c>
      <c r="J80" s="56"/>
    </row>
    <row r="81" spans="1:10" x14ac:dyDescent="0.25">
      <c r="A81" t="s">
        <v>203</v>
      </c>
      <c r="B81" t="s">
        <v>329</v>
      </c>
      <c r="C81" t="s">
        <v>322</v>
      </c>
      <c r="D81" t="s">
        <v>118</v>
      </c>
      <c r="E81">
        <v>6</v>
      </c>
      <c r="F81" s="4">
        <v>5410013164166</v>
      </c>
      <c r="G81" s="4">
        <v>5410013164173</v>
      </c>
      <c r="I81" s="48">
        <v>5410013164203</v>
      </c>
      <c r="J81" s="48">
        <v>5410013164210</v>
      </c>
    </row>
    <row r="82" spans="1:10" x14ac:dyDescent="0.25">
      <c r="A82" t="s">
        <v>310</v>
      </c>
      <c r="B82" t="s">
        <v>328</v>
      </c>
      <c r="C82" t="s">
        <v>322</v>
      </c>
      <c r="D82" t="s">
        <v>118</v>
      </c>
      <c r="E82">
        <v>6</v>
      </c>
      <c r="F82" s="4"/>
      <c r="G82" s="4"/>
      <c r="I82" s="48">
        <v>5410013171263</v>
      </c>
      <c r="J82" s="48">
        <v>5410013171270</v>
      </c>
    </row>
    <row r="83" spans="1:10" x14ac:dyDescent="0.25">
      <c r="A83" t="s">
        <v>186</v>
      </c>
      <c r="B83" t="s">
        <v>63</v>
      </c>
      <c r="C83" t="s">
        <v>321</v>
      </c>
      <c r="D83" t="s">
        <v>118</v>
      </c>
      <c r="E83">
        <v>6</v>
      </c>
      <c r="F83" s="4">
        <v>5410013150749</v>
      </c>
      <c r="G83" s="4">
        <v>5410013150756</v>
      </c>
      <c r="I83" s="48">
        <v>5410013166320</v>
      </c>
      <c r="J83" s="48">
        <v>5410013166337</v>
      </c>
    </row>
    <row r="84" spans="1:10" x14ac:dyDescent="0.25">
      <c r="A84" t="s">
        <v>188</v>
      </c>
      <c r="B84" t="s">
        <v>65</v>
      </c>
      <c r="C84" t="s">
        <v>321</v>
      </c>
      <c r="D84" t="s">
        <v>119</v>
      </c>
      <c r="E84">
        <v>6</v>
      </c>
      <c r="F84" s="4">
        <v>5410013150923</v>
      </c>
      <c r="G84" s="4">
        <v>5410013150930</v>
      </c>
      <c r="I84" s="48">
        <v>5410013167242</v>
      </c>
      <c r="J84" s="48">
        <v>5410013167259</v>
      </c>
    </row>
    <row r="85" spans="1:10" x14ac:dyDescent="0.25">
      <c r="A85" t="s">
        <v>187</v>
      </c>
      <c r="B85" t="s">
        <v>64</v>
      </c>
      <c r="C85" t="s">
        <v>321</v>
      </c>
      <c r="D85" t="s">
        <v>118</v>
      </c>
      <c r="E85">
        <v>6</v>
      </c>
      <c r="F85" s="4">
        <v>5410013152101</v>
      </c>
      <c r="G85" s="4">
        <v>5410013152118</v>
      </c>
      <c r="I85" s="48">
        <v>5410013152248</v>
      </c>
      <c r="J85" s="48">
        <v>5410013152255</v>
      </c>
    </row>
    <row r="86" spans="1:10" x14ac:dyDescent="0.25">
      <c r="A86" t="s">
        <v>189</v>
      </c>
      <c r="B86" t="s">
        <v>66</v>
      </c>
      <c r="C86" t="s">
        <v>321</v>
      </c>
      <c r="D86" t="s">
        <v>119</v>
      </c>
      <c r="E86">
        <v>6</v>
      </c>
      <c r="F86" s="4">
        <v>5410013152309</v>
      </c>
      <c r="G86" s="4">
        <v>5410013152316</v>
      </c>
      <c r="I86" s="48">
        <v>5410013152422</v>
      </c>
      <c r="J86" s="48">
        <v>5410013152439</v>
      </c>
    </row>
    <row r="87" spans="1:10" x14ac:dyDescent="0.25">
      <c r="A87" t="s">
        <v>196</v>
      </c>
      <c r="B87" t="s">
        <v>74</v>
      </c>
      <c r="C87" t="s">
        <v>321</v>
      </c>
      <c r="D87" t="s">
        <v>118</v>
      </c>
      <c r="E87">
        <v>6</v>
      </c>
      <c r="F87" s="4">
        <v>5410013163145</v>
      </c>
      <c r="G87" s="4">
        <v>5410013163152</v>
      </c>
      <c r="I87" s="48">
        <v>5410013163206</v>
      </c>
      <c r="J87" s="48">
        <v>5410013163213</v>
      </c>
    </row>
    <row r="88" spans="1:10" x14ac:dyDescent="0.25">
      <c r="A88" t="s">
        <v>309</v>
      </c>
      <c r="B88" t="s">
        <v>325</v>
      </c>
      <c r="C88" t="s">
        <v>321</v>
      </c>
      <c r="D88" t="s">
        <v>118</v>
      </c>
      <c r="E88">
        <v>6</v>
      </c>
      <c r="F88" s="4"/>
      <c r="G88" s="4"/>
      <c r="I88" s="48">
        <v>5410013171645</v>
      </c>
      <c r="J88" s="48">
        <v>5410013171652</v>
      </c>
    </row>
    <row r="89" spans="1:10" x14ac:dyDescent="0.25">
      <c r="A89" t="s">
        <v>217</v>
      </c>
      <c r="B89" t="s">
        <v>99</v>
      </c>
      <c r="C89" t="s">
        <v>324</v>
      </c>
      <c r="D89" t="s">
        <v>118</v>
      </c>
      <c r="E89">
        <v>144</v>
      </c>
      <c r="F89" s="4">
        <v>5410013138501</v>
      </c>
      <c r="G89" s="4">
        <v>5410013138501</v>
      </c>
      <c r="I89" s="48">
        <v>5410013158639</v>
      </c>
      <c r="J89" s="48">
        <v>5410013158639</v>
      </c>
    </row>
    <row r="90" spans="1:10" x14ac:dyDescent="0.25">
      <c r="A90" t="s">
        <v>222</v>
      </c>
      <c r="B90" t="s">
        <v>104</v>
      </c>
      <c r="C90" t="s">
        <v>323</v>
      </c>
      <c r="D90" t="s">
        <v>117</v>
      </c>
      <c r="E90">
        <v>24</v>
      </c>
      <c r="F90" s="4">
        <v>54087132</v>
      </c>
      <c r="G90" s="4">
        <v>5410013302018</v>
      </c>
      <c r="I90" s="48">
        <v>54087132</v>
      </c>
      <c r="J90" s="48">
        <v>5410013302018</v>
      </c>
    </row>
    <row r="91" spans="1:10" x14ac:dyDescent="0.25">
      <c r="A91" t="s">
        <v>223</v>
      </c>
      <c r="B91" t="s">
        <v>105</v>
      </c>
      <c r="C91" t="s">
        <v>323</v>
      </c>
      <c r="D91" t="s">
        <v>117</v>
      </c>
      <c r="E91">
        <v>12</v>
      </c>
      <c r="F91" s="4">
        <v>5410013326502</v>
      </c>
      <c r="G91" s="4">
        <v>5410013326519</v>
      </c>
      <c r="I91" s="48">
        <v>5410013326502</v>
      </c>
      <c r="J91" s="48">
        <v>5410013326519</v>
      </c>
    </row>
    <row r="92" spans="1:10" x14ac:dyDescent="0.25">
      <c r="A92" t="s">
        <v>224</v>
      </c>
      <c r="B92" t="s">
        <v>106</v>
      </c>
      <c r="C92" t="s">
        <v>323</v>
      </c>
      <c r="D92" t="s">
        <v>116</v>
      </c>
      <c r="E92">
        <v>6</v>
      </c>
      <c r="F92" s="4">
        <v>5410013306009</v>
      </c>
      <c r="G92" s="4">
        <v>5410013306108</v>
      </c>
      <c r="I92" s="48">
        <v>5410013306009</v>
      </c>
      <c r="J92" s="48">
        <v>5410013306108</v>
      </c>
    </row>
    <row r="93" spans="1:10" x14ac:dyDescent="0.25">
      <c r="A93" t="s">
        <v>225</v>
      </c>
      <c r="B93" t="s">
        <v>107</v>
      </c>
      <c r="C93" t="s">
        <v>323</v>
      </c>
      <c r="D93" t="s">
        <v>116</v>
      </c>
      <c r="E93">
        <v>6</v>
      </c>
      <c r="F93" s="4">
        <v>5410013340508</v>
      </c>
      <c r="G93" s="4">
        <v>5410013340515</v>
      </c>
      <c r="I93" s="48">
        <v>5410013340508</v>
      </c>
      <c r="J93" s="48">
        <v>5410013340515</v>
      </c>
    </row>
    <row r="94" spans="1:10" x14ac:dyDescent="0.25">
      <c r="A94" t="s">
        <v>226</v>
      </c>
      <c r="B94" t="s">
        <v>108</v>
      </c>
      <c r="C94" t="s">
        <v>323</v>
      </c>
      <c r="D94" t="s">
        <v>117</v>
      </c>
      <c r="E94">
        <v>12</v>
      </c>
      <c r="F94" s="4">
        <v>5410013342007</v>
      </c>
      <c r="G94" s="4">
        <v>5410013342014</v>
      </c>
      <c r="I94" s="48">
        <v>5410013342007</v>
      </c>
      <c r="J94" s="48">
        <v>5410013342014</v>
      </c>
    </row>
    <row r="95" spans="1:10" x14ac:dyDescent="0.25">
      <c r="A95" t="s">
        <v>227</v>
      </c>
      <c r="B95" t="s">
        <v>109</v>
      </c>
      <c r="C95" t="s">
        <v>323</v>
      </c>
      <c r="D95" t="s">
        <v>117</v>
      </c>
      <c r="E95">
        <v>24</v>
      </c>
      <c r="F95" s="4">
        <v>54087187</v>
      </c>
      <c r="G95" s="4">
        <v>5410013343011</v>
      </c>
      <c r="I95" s="48">
        <v>54087187</v>
      </c>
      <c r="J95" s="48">
        <v>5410013343011</v>
      </c>
    </row>
    <row r="96" spans="1:10" x14ac:dyDescent="0.25">
      <c r="A96" t="s">
        <v>228</v>
      </c>
      <c r="B96" t="s">
        <v>110</v>
      </c>
      <c r="C96" t="s">
        <v>323</v>
      </c>
      <c r="D96" t="s">
        <v>117</v>
      </c>
      <c r="E96">
        <v>18</v>
      </c>
      <c r="F96" s="4">
        <v>5410013307006</v>
      </c>
      <c r="G96" s="4">
        <v>5410013307235</v>
      </c>
      <c r="I96" s="48">
        <v>5410013307006</v>
      </c>
      <c r="J96" s="48">
        <v>5410013307235</v>
      </c>
    </row>
    <row r="97" spans="1:10" x14ac:dyDescent="0.25">
      <c r="A97" t="s">
        <v>229</v>
      </c>
      <c r="B97" t="s">
        <v>112</v>
      </c>
      <c r="C97" t="s">
        <v>323</v>
      </c>
      <c r="D97" t="s">
        <v>117</v>
      </c>
      <c r="E97">
        <v>18</v>
      </c>
      <c r="F97" s="4">
        <v>5410013341000</v>
      </c>
      <c r="G97" s="4">
        <v>5410013307266</v>
      </c>
      <c r="I97" s="48">
        <v>5410013341000</v>
      </c>
      <c r="J97" s="48">
        <v>5410013307266</v>
      </c>
    </row>
    <row r="98" spans="1:10" x14ac:dyDescent="0.25">
      <c r="A98" t="s">
        <v>230</v>
      </c>
      <c r="B98" t="s">
        <v>113</v>
      </c>
      <c r="C98" t="s">
        <v>323</v>
      </c>
      <c r="D98" t="s">
        <v>117</v>
      </c>
      <c r="E98">
        <v>6</v>
      </c>
      <c r="F98" s="4">
        <v>5410013380504</v>
      </c>
      <c r="G98" s="4">
        <v>5410013380511</v>
      </c>
      <c r="I98" s="48">
        <v>5410013380504</v>
      </c>
      <c r="J98" s="48">
        <v>5410013380511</v>
      </c>
    </row>
    <row r="99" spans="1:10" x14ac:dyDescent="0.25">
      <c r="A99" t="s">
        <v>231</v>
      </c>
      <c r="B99" t="s">
        <v>114</v>
      </c>
      <c r="C99" t="s">
        <v>323</v>
      </c>
      <c r="D99" t="s">
        <v>117</v>
      </c>
      <c r="E99">
        <v>6</v>
      </c>
      <c r="F99" s="4">
        <v>5410013379508</v>
      </c>
      <c r="G99" s="4">
        <v>5410013379515</v>
      </c>
      <c r="I99" s="4">
        <v>5410013379508</v>
      </c>
      <c r="J99" s="4">
        <v>5410013379515</v>
      </c>
    </row>
  </sheetData>
  <autoFilter ref="A3:J99" xr:uid="{9E672A47-7FFA-4695-9A3C-AE247981AE8B}"/>
  <mergeCells count="6">
    <mergeCell ref="F2:G2"/>
    <mergeCell ref="I2:J2"/>
    <mergeCell ref="I80:J80"/>
    <mergeCell ref="I50:J50"/>
    <mergeCell ref="I45:J45"/>
    <mergeCell ref="I58:J58"/>
  </mergeCells>
  <pageMargins left="0.7" right="0.7" top="0.75" bottom="0.75" header="0.3" footer="0.3"/>
  <pageSetup paperSize="9" orientation="portrait" verticalDpi="0" r:id="rId1"/>
  <customProperties>
    <customPr name="EpmWorksheetKeyString_GUID" r:id="rId2"/>
    <customPr name="FPMExcelClientCellBasedFunctionStatus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94C7-9FCE-4BC9-A16D-575CE728D039}">
  <dimension ref="A1:V96"/>
  <sheetViews>
    <sheetView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V11" sqref="V11"/>
    </sheetView>
  </sheetViews>
  <sheetFormatPr defaultRowHeight="13.2" x14ac:dyDescent="0.25"/>
  <cols>
    <col min="2" max="2" width="16.6640625" bestFit="1" customWidth="1"/>
    <col min="3" max="3" width="14.109375" bestFit="1" customWidth="1"/>
    <col min="4" max="4" width="33.44140625" customWidth="1"/>
    <col min="5" max="6" width="6.6640625" bestFit="1" customWidth="1"/>
    <col min="9" max="9" width="10.109375" customWidth="1"/>
    <col min="11" max="11" width="12.109375" customWidth="1"/>
    <col min="12" max="12" width="1.88671875" style="12" bestFit="1" customWidth="1"/>
    <col min="14" max="14" width="10.44140625" bestFit="1" customWidth="1"/>
    <col min="15" max="15" width="16.6640625" bestFit="1" customWidth="1"/>
    <col min="16" max="16" width="14.109375" bestFit="1" customWidth="1"/>
    <col min="17" max="17" width="19.44140625" customWidth="1"/>
    <col min="19" max="19" width="8.44140625" customWidth="1"/>
  </cols>
  <sheetData>
    <row r="1" spans="1:22" ht="13.8" x14ac:dyDescent="0.3">
      <c r="A1" s="16" t="s">
        <v>120</v>
      </c>
      <c r="G1" s="38" t="s">
        <v>232</v>
      </c>
      <c r="H1" s="39" t="s">
        <v>121</v>
      </c>
      <c r="I1" s="39"/>
      <c r="J1" s="9" t="s">
        <v>122</v>
      </c>
      <c r="K1" s="9" t="s">
        <v>122</v>
      </c>
      <c r="M1" s="16"/>
      <c r="N1" s="16"/>
      <c r="Q1" s="38" t="s">
        <v>123</v>
      </c>
      <c r="R1" s="39" t="s">
        <v>121</v>
      </c>
      <c r="S1" s="39"/>
      <c r="T1" s="9" t="s">
        <v>122</v>
      </c>
      <c r="U1" s="9" t="s">
        <v>122</v>
      </c>
      <c r="V1" s="9" t="s">
        <v>122</v>
      </c>
    </row>
    <row r="2" spans="1:22" ht="13.8" x14ac:dyDescent="0.3">
      <c r="H2" s="40">
        <v>8.8300000000000003E-2</v>
      </c>
      <c r="I2" s="40"/>
      <c r="J2" s="10">
        <v>6.25E-2</v>
      </c>
      <c r="K2" s="11">
        <v>0.02</v>
      </c>
      <c r="R2" s="40">
        <v>8.8300000000000003E-2</v>
      </c>
      <c r="S2" s="40"/>
      <c r="T2" s="41">
        <v>0</v>
      </c>
      <c r="U2" s="41">
        <v>0</v>
      </c>
      <c r="V2" s="10" t="s">
        <v>124</v>
      </c>
    </row>
    <row r="3" spans="1:22" ht="13.8" x14ac:dyDescent="0.3">
      <c r="U3" s="10"/>
    </row>
    <row r="4" spans="1:22" ht="41.4" x14ac:dyDescent="0.3">
      <c r="A4" s="3" t="s">
        <v>125</v>
      </c>
      <c r="B4" s="3" t="s">
        <v>126</v>
      </c>
      <c r="C4" s="3" t="s">
        <v>127</v>
      </c>
      <c r="D4" s="3" t="s">
        <v>4</v>
      </c>
      <c r="E4" s="15" t="s">
        <v>115</v>
      </c>
      <c r="F4" s="15" t="s">
        <v>129</v>
      </c>
      <c r="G4" s="3" t="s">
        <v>130</v>
      </c>
      <c r="H4" s="3" t="s">
        <v>131</v>
      </c>
      <c r="I4" s="3" t="s">
        <v>132</v>
      </c>
      <c r="J4" s="3" t="s">
        <v>133</v>
      </c>
      <c r="K4" s="3" t="s">
        <v>134</v>
      </c>
      <c r="L4" s="13" t="s">
        <v>135</v>
      </c>
      <c r="M4" s="3" t="s">
        <v>234</v>
      </c>
      <c r="N4" s="3" t="s">
        <v>235</v>
      </c>
      <c r="O4" s="3" t="s">
        <v>126</v>
      </c>
      <c r="P4" s="3" t="s">
        <v>127</v>
      </c>
      <c r="Q4" s="3" t="s">
        <v>237</v>
      </c>
      <c r="R4" s="3" t="s">
        <v>131</v>
      </c>
      <c r="S4" s="3" t="s">
        <v>132</v>
      </c>
      <c r="T4" s="3" t="s">
        <v>133</v>
      </c>
      <c r="U4" s="3" t="s">
        <v>137</v>
      </c>
      <c r="V4" s="3" t="s">
        <v>138</v>
      </c>
    </row>
    <row r="5" spans="1:22" x14ac:dyDescent="0.25">
      <c r="A5" t="s">
        <v>139</v>
      </c>
      <c r="B5" s="4">
        <v>5410013108009</v>
      </c>
      <c r="C5" s="4">
        <v>5410013108016</v>
      </c>
      <c r="D5" t="s">
        <v>11</v>
      </c>
      <c r="E5" t="s">
        <v>119</v>
      </c>
      <c r="F5">
        <v>24</v>
      </c>
      <c r="G5" s="42">
        <v>10.363</v>
      </c>
      <c r="H5" s="42">
        <v>1.06</v>
      </c>
      <c r="I5" s="42">
        <v>0.23699999999999999</v>
      </c>
      <c r="J5" s="42">
        <v>0</v>
      </c>
      <c r="K5" s="42">
        <v>0</v>
      </c>
      <c r="M5" t="s">
        <v>238</v>
      </c>
      <c r="N5" s="46">
        <v>44287</v>
      </c>
      <c r="O5" s="36" t="s">
        <v>140</v>
      </c>
      <c r="P5" s="36" t="s">
        <v>140</v>
      </c>
      <c r="Q5" s="14">
        <v>10.363</v>
      </c>
      <c r="R5" s="14">
        <v>1.06</v>
      </c>
      <c r="S5" s="14">
        <v>3.6999999999999998E-2</v>
      </c>
      <c r="T5" s="43">
        <v>0</v>
      </c>
      <c r="U5" s="43">
        <v>0</v>
      </c>
      <c r="V5" s="42">
        <v>0.38400000000000001</v>
      </c>
    </row>
    <row r="6" spans="1:22" x14ac:dyDescent="0.25">
      <c r="A6" t="s">
        <v>141</v>
      </c>
      <c r="B6" s="4">
        <v>5410013101000</v>
      </c>
      <c r="C6" s="4">
        <v>5410013101024</v>
      </c>
      <c r="D6" t="s">
        <v>14</v>
      </c>
      <c r="E6" t="s">
        <v>116</v>
      </c>
      <c r="F6">
        <v>6</v>
      </c>
      <c r="G6" s="42">
        <v>3.0139999999999998</v>
      </c>
      <c r="H6" s="42">
        <v>0.53</v>
      </c>
      <c r="I6" s="42">
        <v>8.9999999999999993E-3</v>
      </c>
      <c r="J6" s="42">
        <v>0</v>
      </c>
      <c r="K6" s="42">
        <v>0</v>
      </c>
      <c r="M6" t="s">
        <v>141</v>
      </c>
      <c r="N6" s="46">
        <v>44287</v>
      </c>
      <c r="O6" s="4">
        <v>5410013101000</v>
      </c>
      <c r="P6" s="4">
        <v>5410013101024</v>
      </c>
      <c r="Q6" s="14">
        <v>3.0139999999999998</v>
      </c>
      <c r="R6" s="14">
        <v>0.53</v>
      </c>
      <c r="S6" s="14">
        <v>1.0999999999999999E-2</v>
      </c>
      <c r="T6" s="43">
        <v>0</v>
      </c>
      <c r="U6" s="43">
        <v>0</v>
      </c>
      <c r="V6" s="42">
        <v>0</v>
      </c>
    </row>
    <row r="7" spans="1:22" x14ac:dyDescent="0.25">
      <c r="A7" t="s">
        <v>142</v>
      </c>
      <c r="B7" s="4">
        <v>5410013131007</v>
      </c>
      <c r="C7" s="4">
        <v>5410013131021</v>
      </c>
      <c r="D7" t="s">
        <v>15</v>
      </c>
      <c r="E7" t="s">
        <v>116</v>
      </c>
      <c r="F7">
        <v>6</v>
      </c>
      <c r="G7" s="42">
        <v>3.0139999999999998</v>
      </c>
      <c r="H7" s="42">
        <v>0.53</v>
      </c>
      <c r="I7" s="42">
        <v>8.9999999999999993E-3</v>
      </c>
      <c r="J7" s="42">
        <v>0</v>
      </c>
      <c r="K7" s="42">
        <v>0</v>
      </c>
      <c r="M7" t="s">
        <v>142</v>
      </c>
      <c r="N7" s="46">
        <v>44287</v>
      </c>
      <c r="O7" s="4">
        <v>5410013131007</v>
      </c>
      <c r="P7" s="4">
        <v>5410013131021</v>
      </c>
      <c r="Q7" s="14">
        <v>3.0139999999999998</v>
      </c>
      <c r="R7" s="14">
        <v>0.53</v>
      </c>
      <c r="S7" s="14">
        <v>1.0999999999999999E-2</v>
      </c>
      <c r="T7" s="43">
        <v>0</v>
      </c>
      <c r="U7" s="43">
        <v>0</v>
      </c>
      <c r="V7" s="42">
        <v>0</v>
      </c>
    </row>
    <row r="8" spans="1:22" x14ac:dyDescent="0.25">
      <c r="A8" t="s">
        <v>143</v>
      </c>
      <c r="B8" s="4">
        <v>5410013111009</v>
      </c>
      <c r="C8" s="4">
        <v>5410013111023</v>
      </c>
      <c r="D8" t="s">
        <v>16</v>
      </c>
      <c r="E8" t="s">
        <v>116</v>
      </c>
      <c r="F8">
        <v>6</v>
      </c>
      <c r="G8" s="42">
        <v>3.0139999999999998</v>
      </c>
      <c r="H8" s="42">
        <v>0.53</v>
      </c>
      <c r="I8" s="42">
        <v>8.9999999999999993E-3</v>
      </c>
      <c r="J8" s="42">
        <v>0</v>
      </c>
      <c r="K8" s="42">
        <v>0</v>
      </c>
      <c r="M8" t="s">
        <v>143</v>
      </c>
      <c r="N8" s="46">
        <v>44287</v>
      </c>
      <c r="O8" s="4">
        <v>5410013111009</v>
      </c>
      <c r="P8" s="4">
        <v>5410013111023</v>
      </c>
      <c r="Q8" s="14">
        <v>3.0139999999999998</v>
      </c>
      <c r="R8" s="14">
        <v>0.53</v>
      </c>
      <c r="S8" s="14">
        <v>1.0999999999999999E-2</v>
      </c>
      <c r="T8" s="43">
        <v>0</v>
      </c>
      <c r="U8" s="43">
        <v>0</v>
      </c>
      <c r="V8" s="42">
        <v>0</v>
      </c>
    </row>
    <row r="9" spans="1:22" x14ac:dyDescent="0.25">
      <c r="A9" t="s">
        <v>144</v>
      </c>
      <c r="B9" s="4">
        <v>5410013112600</v>
      </c>
      <c r="C9" s="4">
        <v>5410013112617</v>
      </c>
      <c r="D9" t="s">
        <v>17</v>
      </c>
      <c r="E9" t="s">
        <v>119</v>
      </c>
      <c r="F9">
        <v>24</v>
      </c>
      <c r="G9" s="42">
        <v>11.69</v>
      </c>
      <c r="H9" s="42">
        <v>1.06</v>
      </c>
      <c r="I9" s="42">
        <v>0.33600000000000002</v>
      </c>
      <c r="J9" s="42">
        <v>0</v>
      </c>
      <c r="K9" s="42">
        <v>0</v>
      </c>
      <c r="M9" t="s">
        <v>240</v>
      </c>
      <c r="N9" s="46">
        <v>44287</v>
      </c>
      <c r="O9" s="36" t="s">
        <v>140</v>
      </c>
      <c r="P9" s="36" t="s">
        <v>140</v>
      </c>
      <c r="Q9" s="14">
        <v>11.69</v>
      </c>
      <c r="R9" s="14">
        <v>1.06</v>
      </c>
      <c r="S9" s="14">
        <v>3.6000000000000004E-2</v>
      </c>
      <c r="T9" s="43">
        <v>0</v>
      </c>
      <c r="U9" s="43">
        <v>0</v>
      </c>
      <c r="V9" s="42">
        <v>0.38400000000000001</v>
      </c>
    </row>
    <row r="10" spans="1:22" x14ac:dyDescent="0.25">
      <c r="A10" t="s">
        <v>145</v>
      </c>
      <c r="B10" s="4">
        <v>5410013132509</v>
      </c>
      <c r="C10" s="4">
        <v>5410013132516</v>
      </c>
      <c r="D10" t="s">
        <v>18</v>
      </c>
      <c r="E10" t="s">
        <v>119</v>
      </c>
      <c r="F10">
        <v>24</v>
      </c>
      <c r="G10" s="42">
        <v>11.69</v>
      </c>
      <c r="H10" s="42">
        <v>1.06</v>
      </c>
      <c r="I10" s="42">
        <v>0.33500000000000002</v>
      </c>
      <c r="J10" s="42">
        <v>0</v>
      </c>
      <c r="K10" s="42">
        <v>0</v>
      </c>
      <c r="M10" t="s">
        <v>241</v>
      </c>
      <c r="N10" s="46">
        <v>44287</v>
      </c>
      <c r="O10" s="36" t="s">
        <v>140</v>
      </c>
      <c r="P10" s="36" t="s">
        <v>140</v>
      </c>
      <c r="Q10" s="14">
        <v>11.69</v>
      </c>
      <c r="R10" s="14">
        <v>1.06</v>
      </c>
      <c r="S10" s="14">
        <v>3.6000000000000004E-2</v>
      </c>
      <c r="T10" s="43">
        <v>0</v>
      </c>
      <c r="U10" s="43">
        <v>0</v>
      </c>
      <c r="V10" s="42">
        <v>0.38400000000000001</v>
      </c>
    </row>
    <row r="11" spans="1:22" x14ac:dyDescent="0.25">
      <c r="A11" t="s">
        <v>146</v>
      </c>
      <c r="B11" s="4">
        <v>5410013112624</v>
      </c>
      <c r="C11" s="4">
        <v>5410013112631</v>
      </c>
      <c r="D11" t="s">
        <v>19</v>
      </c>
      <c r="E11" t="s">
        <v>119</v>
      </c>
      <c r="F11">
        <v>24</v>
      </c>
      <c r="G11" s="42">
        <v>11.69</v>
      </c>
      <c r="H11" s="42">
        <v>1.06</v>
      </c>
      <c r="I11" s="42">
        <v>0.35</v>
      </c>
      <c r="J11" s="42">
        <v>0</v>
      </c>
      <c r="K11" s="42">
        <v>0</v>
      </c>
      <c r="M11" t="s">
        <v>242</v>
      </c>
      <c r="N11" s="46">
        <v>44287</v>
      </c>
      <c r="O11" s="36" t="s">
        <v>140</v>
      </c>
      <c r="P11" s="36" t="s">
        <v>140</v>
      </c>
      <c r="Q11" s="14">
        <v>11.69</v>
      </c>
      <c r="R11" s="14">
        <v>1.06</v>
      </c>
      <c r="S11" s="14">
        <v>5.1000000000000004E-2</v>
      </c>
      <c r="T11" s="43">
        <v>0</v>
      </c>
      <c r="U11" s="43">
        <v>0</v>
      </c>
      <c r="V11" s="42">
        <v>0.38400000000000001</v>
      </c>
    </row>
    <row r="12" spans="1:22" x14ac:dyDescent="0.25">
      <c r="A12" t="s">
        <v>147</v>
      </c>
      <c r="B12" s="4">
        <v>5410013132530</v>
      </c>
      <c r="C12" s="4">
        <v>5410013132547</v>
      </c>
      <c r="D12" t="s">
        <v>20</v>
      </c>
      <c r="E12" t="s">
        <v>119</v>
      </c>
      <c r="F12">
        <v>24</v>
      </c>
      <c r="G12" s="42">
        <v>11.69</v>
      </c>
      <c r="H12" s="42">
        <v>1.06</v>
      </c>
      <c r="I12" s="42">
        <v>0.35</v>
      </c>
      <c r="J12" s="42">
        <v>0</v>
      </c>
      <c r="K12" s="42">
        <v>0</v>
      </c>
      <c r="M12" t="s">
        <v>243</v>
      </c>
      <c r="N12" s="46">
        <v>44287</v>
      </c>
      <c r="O12" s="36" t="s">
        <v>140</v>
      </c>
      <c r="P12" s="36" t="s">
        <v>140</v>
      </c>
      <c r="Q12" s="14">
        <v>11.69</v>
      </c>
      <c r="R12" s="14">
        <v>1.06</v>
      </c>
      <c r="S12" s="14">
        <v>5.1000000000000004E-2</v>
      </c>
      <c r="T12" s="43">
        <v>0</v>
      </c>
      <c r="U12" s="43">
        <v>0</v>
      </c>
      <c r="V12" s="42">
        <v>0.38400000000000001</v>
      </c>
    </row>
    <row r="13" spans="1:22" x14ac:dyDescent="0.25">
      <c r="A13" t="s">
        <v>148</v>
      </c>
      <c r="B13" s="4">
        <v>5410013102502</v>
      </c>
      <c r="C13" s="4">
        <v>5410013102731</v>
      </c>
      <c r="D13" t="s">
        <v>21</v>
      </c>
      <c r="E13" t="s">
        <v>119</v>
      </c>
      <c r="F13">
        <v>24</v>
      </c>
      <c r="G13" s="42">
        <v>7.8490000000000002</v>
      </c>
      <c r="H13" s="42">
        <v>0.69899999999999995</v>
      </c>
      <c r="I13" s="42">
        <v>0.218</v>
      </c>
      <c r="J13" s="42">
        <v>0</v>
      </c>
      <c r="K13" s="42">
        <v>0</v>
      </c>
      <c r="M13" t="s">
        <v>244</v>
      </c>
      <c r="N13" s="46">
        <v>44287</v>
      </c>
      <c r="O13" s="36" t="s">
        <v>140</v>
      </c>
      <c r="P13" s="36" t="s">
        <v>140</v>
      </c>
      <c r="Q13" s="14">
        <v>7.8490000000000002</v>
      </c>
      <c r="R13" s="14">
        <v>0.69899999999999995</v>
      </c>
      <c r="S13" s="14">
        <v>3.1E-2</v>
      </c>
      <c r="T13" s="43">
        <v>0</v>
      </c>
      <c r="U13" s="43">
        <v>0</v>
      </c>
      <c r="V13" s="42">
        <v>0.38400000000000001</v>
      </c>
    </row>
    <row r="14" spans="1:22" s="16" customFormat="1" x14ac:dyDescent="0.25">
      <c r="A14" s="16" t="s">
        <v>149</v>
      </c>
      <c r="B14" s="17">
        <v>5410013110002</v>
      </c>
      <c r="C14" s="17">
        <v>5410013110026</v>
      </c>
      <c r="D14" s="16" t="s">
        <v>22</v>
      </c>
      <c r="E14" s="16" t="s">
        <v>118</v>
      </c>
      <c r="F14" s="16">
        <v>6</v>
      </c>
      <c r="G14" s="44">
        <v>5.6210000000000004</v>
      </c>
      <c r="H14" s="44">
        <v>0.79500000000000004</v>
      </c>
      <c r="I14" s="44">
        <v>0.14599999999999999</v>
      </c>
      <c r="J14" s="44">
        <v>0</v>
      </c>
      <c r="K14" s="44">
        <v>0</v>
      </c>
      <c r="L14" s="19"/>
      <c r="M14" s="16" t="s">
        <v>149</v>
      </c>
      <c r="N14" s="46">
        <v>44287</v>
      </c>
      <c r="O14" s="17">
        <v>5410013110002</v>
      </c>
      <c r="P14" s="17">
        <v>5410013110026</v>
      </c>
      <c r="Q14" s="20">
        <v>5.6210000000000004</v>
      </c>
      <c r="R14" s="20">
        <v>0.79500000000000004</v>
      </c>
      <c r="S14" s="20">
        <v>0.16400000000000001</v>
      </c>
      <c r="T14" s="45">
        <v>0</v>
      </c>
      <c r="U14" s="45">
        <v>0</v>
      </c>
      <c r="V14" s="44">
        <v>0</v>
      </c>
    </row>
    <row r="15" spans="1:22" s="16" customFormat="1" x14ac:dyDescent="0.25">
      <c r="A15" s="16" t="s">
        <v>150</v>
      </c>
      <c r="B15" s="17">
        <v>5410013100003</v>
      </c>
      <c r="C15" s="17">
        <v>5410013100027</v>
      </c>
      <c r="D15" s="16" t="s">
        <v>23</v>
      </c>
      <c r="E15" s="16" t="s">
        <v>118</v>
      </c>
      <c r="F15" s="16">
        <v>6</v>
      </c>
      <c r="G15" s="44">
        <v>4.6520000000000001</v>
      </c>
      <c r="H15" s="44">
        <v>0.79500000000000004</v>
      </c>
      <c r="I15" s="44">
        <v>0.11800000000000001</v>
      </c>
      <c r="J15" s="44">
        <v>0</v>
      </c>
      <c r="K15" s="44">
        <v>0</v>
      </c>
      <c r="L15" s="19"/>
      <c r="M15" s="16" t="s">
        <v>150</v>
      </c>
      <c r="N15" s="46">
        <v>44287</v>
      </c>
      <c r="O15" s="17">
        <v>5410013100003</v>
      </c>
      <c r="P15" s="17">
        <v>5410013100027</v>
      </c>
      <c r="Q15" s="20">
        <v>4.6520000000000001</v>
      </c>
      <c r="R15" s="20">
        <v>0.79500000000000004</v>
      </c>
      <c r="S15" s="20">
        <v>0.13300000000000001</v>
      </c>
      <c r="T15" s="45">
        <v>0</v>
      </c>
      <c r="U15" s="45">
        <v>0</v>
      </c>
      <c r="V15" s="44">
        <v>0</v>
      </c>
    </row>
    <row r="16" spans="1:22" x14ac:dyDescent="0.25">
      <c r="A16" t="s">
        <v>151</v>
      </c>
      <c r="B16" s="4">
        <v>5410013108030</v>
      </c>
      <c r="C16" s="4">
        <v>5410013108023</v>
      </c>
      <c r="D16" t="s">
        <v>24</v>
      </c>
      <c r="E16" t="s">
        <v>119</v>
      </c>
      <c r="F16">
        <v>24</v>
      </c>
      <c r="G16" s="42">
        <v>10.363</v>
      </c>
      <c r="H16" s="42">
        <v>1.06</v>
      </c>
      <c r="I16" s="42">
        <v>0.24199999999999999</v>
      </c>
      <c r="J16" s="42">
        <v>0</v>
      </c>
      <c r="K16" s="42">
        <v>0</v>
      </c>
      <c r="M16" t="s">
        <v>245</v>
      </c>
      <c r="N16" s="46">
        <v>44287</v>
      </c>
      <c r="O16" s="36" t="s">
        <v>140</v>
      </c>
      <c r="P16" s="36" t="s">
        <v>140</v>
      </c>
      <c r="Q16" s="14">
        <v>10.363</v>
      </c>
      <c r="R16" s="14">
        <v>1.06</v>
      </c>
      <c r="S16" s="14">
        <v>4.2000000000000003E-2</v>
      </c>
      <c r="T16" s="43">
        <v>0</v>
      </c>
      <c r="U16" s="43">
        <v>0</v>
      </c>
      <c r="V16" s="42">
        <v>0.38400000000000001</v>
      </c>
    </row>
    <row r="17" spans="1:22" x14ac:dyDescent="0.25">
      <c r="A17" t="s">
        <v>152</v>
      </c>
      <c r="B17" s="4">
        <v>5410013104506</v>
      </c>
      <c r="C17" s="4">
        <v>5410013104513</v>
      </c>
      <c r="D17" t="s">
        <v>25</v>
      </c>
      <c r="E17" t="s">
        <v>119</v>
      </c>
      <c r="F17">
        <v>24</v>
      </c>
      <c r="G17" s="42">
        <v>11.358000000000001</v>
      </c>
      <c r="H17" s="42">
        <v>1.06</v>
      </c>
      <c r="I17" s="42">
        <v>0.26</v>
      </c>
      <c r="J17" s="42">
        <v>0</v>
      </c>
      <c r="K17" s="42">
        <v>0</v>
      </c>
      <c r="M17" t="s">
        <v>246</v>
      </c>
      <c r="N17" s="46">
        <v>44287</v>
      </c>
      <c r="O17" s="36" t="s">
        <v>140</v>
      </c>
      <c r="P17" s="36" t="s">
        <v>140</v>
      </c>
      <c r="Q17" s="14">
        <v>11.358000000000001</v>
      </c>
      <c r="R17" s="14">
        <v>1.06</v>
      </c>
      <c r="S17" s="14">
        <v>3.9E-2</v>
      </c>
      <c r="T17" s="43">
        <v>0</v>
      </c>
      <c r="U17" s="43">
        <v>0</v>
      </c>
      <c r="V17" s="42">
        <v>0.38400000000000001</v>
      </c>
    </row>
    <row r="18" spans="1:22" x14ac:dyDescent="0.25">
      <c r="A18" t="s">
        <v>153</v>
      </c>
      <c r="B18" s="4">
        <v>5410013102007</v>
      </c>
      <c r="C18" s="4">
        <v>5410013102120</v>
      </c>
      <c r="D18" t="s">
        <v>26</v>
      </c>
      <c r="E18" t="s">
        <v>117</v>
      </c>
      <c r="F18">
        <v>18</v>
      </c>
      <c r="G18" s="42">
        <v>9.2629999999999999</v>
      </c>
      <c r="H18" s="42">
        <v>0.79500000000000004</v>
      </c>
      <c r="I18" s="42">
        <v>1.6E-2</v>
      </c>
      <c r="J18" s="42">
        <v>0</v>
      </c>
      <c r="K18" s="42">
        <v>0</v>
      </c>
      <c r="M18" t="s">
        <v>153</v>
      </c>
      <c r="N18" s="46">
        <v>44287</v>
      </c>
      <c r="O18" s="4">
        <v>5410013102007</v>
      </c>
      <c r="P18" s="4">
        <v>5410013102120</v>
      </c>
      <c r="Q18" s="14">
        <v>9.2629999999999999</v>
      </c>
      <c r="R18" s="14">
        <v>0.79500000000000004</v>
      </c>
      <c r="S18" s="14">
        <v>2.5999999999999999E-2</v>
      </c>
      <c r="T18" s="43">
        <v>0</v>
      </c>
      <c r="U18" s="43">
        <v>0</v>
      </c>
      <c r="V18" s="42">
        <v>0</v>
      </c>
    </row>
    <row r="19" spans="1:22" x14ac:dyDescent="0.25">
      <c r="A19" t="s">
        <v>154</v>
      </c>
      <c r="B19" s="4">
        <v>5410013112006</v>
      </c>
      <c r="C19" s="4">
        <v>5410013112082</v>
      </c>
      <c r="D19" t="s">
        <v>27</v>
      </c>
      <c r="E19" t="s">
        <v>117</v>
      </c>
      <c r="F19">
        <v>18</v>
      </c>
      <c r="G19" s="42">
        <v>9.2629999999999999</v>
      </c>
      <c r="H19" s="42">
        <v>0.79500000000000004</v>
      </c>
      <c r="I19" s="42">
        <v>1.6E-2</v>
      </c>
      <c r="J19" s="42">
        <v>0</v>
      </c>
      <c r="K19" s="42">
        <v>0</v>
      </c>
      <c r="M19" t="s">
        <v>154</v>
      </c>
      <c r="N19" s="46">
        <v>44287</v>
      </c>
      <c r="O19" s="4">
        <v>5410013112006</v>
      </c>
      <c r="P19" s="4">
        <v>5410013112082</v>
      </c>
      <c r="Q19" s="14">
        <v>9.2629999999999999</v>
      </c>
      <c r="R19" s="14">
        <v>0.79500000000000004</v>
      </c>
      <c r="S19" s="14">
        <v>2.5999999999999999E-2</v>
      </c>
      <c r="T19" s="43">
        <v>0</v>
      </c>
      <c r="U19" s="43">
        <v>0</v>
      </c>
      <c r="V19" s="42">
        <v>0</v>
      </c>
    </row>
    <row r="20" spans="1:22" x14ac:dyDescent="0.25">
      <c r="A20" t="s">
        <v>155</v>
      </c>
      <c r="B20" s="4">
        <v>5410013132004</v>
      </c>
      <c r="C20" s="4">
        <v>5410013132073</v>
      </c>
      <c r="D20" t="s">
        <v>28</v>
      </c>
      <c r="E20" t="s">
        <v>117</v>
      </c>
      <c r="F20">
        <v>18</v>
      </c>
      <c r="G20" s="42">
        <v>9.2629999999999999</v>
      </c>
      <c r="H20" s="42">
        <v>0.79500000000000004</v>
      </c>
      <c r="I20" s="42">
        <v>1.6E-2</v>
      </c>
      <c r="J20" s="42">
        <v>0</v>
      </c>
      <c r="K20" s="42">
        <v>0</v>
      </c>
      <c r="M20" t="s">
        <v>155</v>
      </c>
      <c r="N20" s="46">
        <v>44287</v>
      </c>
      <c r="O20" s="4">
        <v>5410013132004</v>
      </c>
      <c r="P20" s="4">
        <v>5410013132073</v>
      </c>
      <c r="Q20" s="14">
        <v>9.2629999999999999</v>
      </c>
      <c r="R20" s="14">
        <v>0.79500000000000004</v>
      </c>
      <c r="S20" s="14">
        <v>2.5999999999999999E-2</v>
      </c>
      <c r="T20" s="43">
        <v>0</v>
      </c>
      <c r="U20" s="43">
        <v>0</v>
      </c>
      <c r="V20" s="42">
        <v>0</v>
      </c>
    </row>
    <row r="21" spans="1:22" x14ac:dyDescent="0.25">
      <c r="A21" t="s">
        <v>156</v>
      </c>
      <c r="B21" s="4">
        <v>5410013117001</v>
      </c>
      <c r="C21" s="4">
        <v>5410013117018</v>
      </c>
      <c r="D21" t="s">
        <v>29</v>
      </c>
      <c r="E21" t="s">
        <v>119</v>
      </c>
      <c r="F21">
        <v>12</v>
      </c>
      <c r="G21" s="42">
        <v>7.0819999999999999</v>
      </c>
      <c r="H21" s="42">
        <v>0.79500000000000004</v>
      </c>
      <c r="I21" s="42">
        <v>0.192</v>
      </c>
      <c r="J21" s="42">
        <v>0</v>
      </c>
      <c r="K21" s="42">
        <v>0</v>
      </c>
      <c r="M21" t="s">
        <v>247</v>
      </c>
      <c r="N21" s="46">
        <v>44287</v>
      </c>
      <c r="O21" s="36" t="s">
        <v>140</v>
      </c>
      <c r="P21" s="36" t="s">
        <v>140</v>
      </c>
      <c r="Q21" s="14">
        <v>7.0819999999999999</v>
      </c>
      <c r="R21" s="14">
        <v>0.79500000000000004</v>
      </c>
      <c r="S21" s="14">
        <v>3.2000000000000001E-2</v>
      </c>
      <c r="T21" s="43">
        <v>0</v>
      </c>
      <c r="U21" s="43">
        <v>0</v>
      </c>
      <c r="V21" s="42">
        <v>0.192</v>
      </c>
    </row>
    <row r="22" spans="1:22" s="16" customFormat="1" x14ac:dyDescent="0.25">
      <c r="A22" s="16" t="s">
        <v>157</v>
      </c>
      <c r="B22" s="17">
        <v>5410013101703</v>
      </c>
      <c r="C22" s="17">
        <v>5410013101710</v>
      </c>
      <c r="D22" s="16" t="s">
        <v>30</v>
      </c>
      <c r="E22" s="16" t="s">
        <v>118</v>
      </c>
      <c r="F22" s="16">
        <v>6</v>
      </c>
      <c r="G22" s="44">
        <v>3.6640000000000001</v>
      </c>
      <c r="H22" s="44">
        <v>0.53</v>
      </c>
      <c r="I22" s="44">
        <v>9.0999999999999998E-2</v>
      </c>
      <c r="J22" s="44">
        <v>0</v>
      </c>
      <c r="K22" s="44">
        <v>0</v>
      </c>
      <c r="L22" s="19"/>
      <c r="M22" s="16" t="s">
        <v>157</v>
      </c>
      <c r="N22" s="46">
        <v>44287</v>
      </c>
      <c r="O22" s="17">
        <v>5410013101703</v>
      </c>
      <c r="P22" s="17">
        <v>5410013101710</v>
      </c>
      <c r="Q22" s="20">
        <v>3.6640000000000001</v>
      </c>
      <c r="R22" s="20">
        <v>0.53</v>
      </c>
      <c r="S22" s="20">
        <v>9.8000000000000004E-2</v>
      </c>
      <c r="T22" s="45">
        <v>0</v>
      </c>
      <c r="U22" s="45">
        <v>0</v>
      </c>
      <c r="V22" s="44">
        <v>0</v>
      </c>
    </row>
    <row r="23" spans="1:22" x14ac:dyDescent="0.25">
      <c r="A23" t="s">
        <v>158</v>
      </c>
      <c r="B23" s="4">
        <v>5410013117001</v>
      </c>
      <c r="C23" s="4">
        <v>5410013117056</v>
      </c>
      <c r="D23" t="s">
        <v>31</v>
      </c>
      <c r="E23" t="s">
        <v>119</v>
      </c>
      <c r="F23">
        <v>6</v>
      </c>
      <c r="G23" s="42">
        <v>3.5409999999999999</v>
      </c>
      <c r="H23" s="42">
        <v>0.39700000000000002</v>
      </c>
      <c r="I23" s="42">
        <v>9.7000000000000003E-2</v>
      </c>
      <c r="J23" s="42">
        <v>0</v>
      </c>
      <c r="K23" s="42">
        <v>0</v>
      </c>
      <c r="M23" t="s">
        <v>248</v>
      </c>
      <c r="N23" s="46">
        <v>44287</v>
      </c>
      <c r="O23" s="36" t="s">
        <v>140</v>
      </c>
      <c r="P23" s="36" t="s">
        <v>140</v>
      </c>
      <c r="Q23" s="14">
        <v>3.5409999999999999</v>
      </c>
      <c r="R23" s="14">
        <v>0.39700000000000002</v>
      </c>
      <c r="S23" s="14">
        <v>1.7000000000000001E-2</v>
      </c>
      <c r="T23" s="43">
        <v>0</v>
      </c>
      <c r="U23" s="43">
        <v>0</v>
      </c>
      <c r="V23" s="42">
        <v>9.6000000000000002E-2</v>
      </c>
    </row>
    <row r="24" spans="1:22" x14ac:dyDescent="0.25">
      <c r="A24" t="s">
        <v>159</v>
      </c>
      <c r="B24" s="4">
        <v>5410013115755</v>
      </c>
      <c r="C24" s="4">
        <v>5410013115762</v>
      </c>
      <c r="D24" t="s">
        <v>32</v>
      </c>
      <c r="E24" t="s">
        <v>118</v>
      </c>
      <c r="F24">
        <v>4</v>
      </c>
      <c r="G24" s="42">
        <v>3.7469999999999999</v>
      </c>
      <c r="H24" s="42">
        <v>0.53</v>
      </c>
      <c r="I24" s="42">
        <v>1.2999999999999999E-2</v>
      </c>
      <c r="J24" s="42">
        <v>0.25</v>
      </c>
      <c r="K24" s="42">
        <v>0.08</v>
      </c>
      <c r="M24" t="s">
        <v>249</v>
      </c>
      <c r="N24" s="46">
        <v>44287</v>
      </c>
      <c r="O24" s="36" t="s">
        <v>140</v>
      </c>
      <c r="P24" s="36" t="s">
        <v>140</v>
      </c>
      <c r="Q24" s="14">
        <v>3.6669999999999998</v>
      </c>
      <c r="R24" s="14">
        <v>0.53</v>
      </c>
      <c r="S24" s="14">
        <v>1.4999999999999999E-2</v>
      </c>
      <c r="T24" s="43">
        <v>0</v>
      </c>
      <c r="U24" s="43">
        <v>0</v>
      </c>
      <c r="V24" s="42">
        <v>7.1999999999999995E-2</v>
      </c>
    </row>
    <row r="25" spans="1:22" x14ac:dyDescent="0.25">
      <c r="A25" t="s">
        <v>160</v>
      </c>
      <c r="B25" s="4">
        <v>5410013134565</v>
      </c>
      <c r="C25" s="4">
        <v>5410013134572</v>
      </c>
      <c r="D25" t="s">
        <v>33</v>
      </c>
      <c r="E25" t="s">
        <v>118</v>
      </c>
      <c r="F25">
        <v>4</v>
      </c>
      <c r="G25" s="42">
        <v>3.7469999999999999</v>
      </c>
      <c r="H25" s="42">
        <v>0.53</v>
      </c>
      <c r="I25" s="42">
        <v>1.2999999999999999E-2</v>
      </c>
      <c r="J25" s="42">
        <v>0.25</v>
      </c>
      <c r="K25" s="42">
        <v>0.08</v>
      </c>
      <c r="M25" t="s">
        <v>250</v>
      </c>
      <c r="N25" s="46">
        <v>44287</v>
      </c>
      <c r="O25" s="36" t="s">
        <v>140</v>
      </c>
      <c r="P25" s="36" t="s">
        <v>140</v>
      </c>
      <c r="Q25" s="14">
        <v>3.6669999999999998</v>
      </c>
      <c r="R25" s="14">
        <v>0.53</v>
      </c>
      <c r="S25" s="14">
        <v>1.4999999999999999E-2</v>
      </c>
      <c r="T25" s="43">
        <v>0</v>
      </c>
      <c r="U25" s="43">
        <v>0</v>
      </c>
      <c r="V25" s="42">
        <v>7.1999999999999995E-2</v>
      </c>
    </row>
    <row r="26" spans="1:22" x14ac:dyDescent="0.25">
      <c r="A26" t="s">
        <v>161</v>
      </c>
      <c r="B26" s="4">
        <v>5410013109679</v>
      </c>
      <c r="C26" s="4">
        <v>5410013107620</v>
      </c>
      <c r="D26" t="s">
        <v>34</v>
      </c>
      <c r="E26" t="s">
        <v>118</v>
      </c>
      <c r="F26">
        <v>6</v>
      </c>
      <c r="G26" s="42">
        <v>4.6520000000000001</v>
      </c>
      <c r="H26" s="42">
        <v>0.79500000000000004</v>
      </c>
      <c r="I26" s="42">
        <v>2.1000000000000001E-2</v>
      </c>
      <c r="J26" s="42">
        <v>0.375</v>
      </c>
      <c r="K26" s="42">
        <v>0.12</v>
      </c>
      <c r="M26" t="s">
        <v>251</v>
      </c>
      <c r="N26" s="46">
        <v>44287</v>
      </c>
      <c r="O26" s="36" t="s">
        <v>140</v>
      </c>
      <c r="P26" s="36" t="s">
        <v>140</v>
      </c>
      <c r="Q26" s="14">
        <v>4.532</v>
      </c>
      <c r="R26" s="14">
        <v>0.79500000000000004</v>
      </c>
      <c r="S26" s="14">
        <v>2.4E-2</v>
      </c>
      <c r="T26" s="43">
        <v>0</v>
      </c>
      <c r="U26" s="43">
        <v>0</v>
      </c>
      <c r="V26" s="42">
        <v>0.10799999999999998</v>
      </c>
    </row>
    <row r="27" spans="1:22" x14ac:dyDescent="0.25">
      <c r="A27" t="s">
        <v>162</v>
      </c>
      <c r="B27" s="4">
        <v>5410013115076</v>
      </c>
      <c r="C27" s="4">
        <v>5410013115274</v>
      </c>
      <c r="D27" t="s">
        <v>36</v>
      </c>
      <c r="E27" t="s">
        <v>118</v>
      </c>
      <c r="F27">
        <v>6</v>
      </c>
      <c r="G27" s="42">
        <v>5.6210000000000004</v>
      </c>
      <c r="H27" s="42">
        <v>0.79500000000000004</v>
      </c>
      <c r="I27" s="42">
        <v>1.7000000000000001E-2</v>
      </c>
      <c r="J27" s="42">
        <v>0.375</v>
      </c>
      <c r="K27" s="42">
        <v>0.12</v>
      </c>
      <c r="M27" t="s">
        <v>252</v>
      </c>
      <c r="N27" s="46">
        <v>44287</v>
      </c>
      <c r="O27" s="36" t="s">
        <v>140</v>
      </c>
      <c r="P27" s="36" t="s">
        <v>140</v>
      </c>
      <c r="Q27" s="14">
        <v>5.5010000000000003</v>
      </c>
      <c r="R27" s="14">
        <v>0.79500000000000004</v>
      </c>
      <c r="S27" s="14">
        <v>1.9E-2</v>
      </c>
      <c r="T27" s="43">
        <v>0</v>
      </c>
      <c r="U27" s="43">
        <v>0</v>
      </c>
      <c r="V27" s="42">
        <v>0.10799999999999998</v>
      </c>
    </row>
    <row r="28" spans="1:22" x14ac:dyDescent="0.25">
      <c r="A28" t="s">
        <v>163</v>
      </c>
      <c r="B28" s="4">
        <v>5410013140597</v>
      </c>
      <c r="C28" s="4">
        <v>5410013130796</v>
      </c>
      <c r="D28" t="s">
        <v>37</v>
      </c>
      <c r="E28" t="s">
        <v>118</v>
      </c>
      <c r="F28">
        <v>6</v>
      </c>
      <c r="G28" s="42">
        <v>5.6210000000000004</v>
      </c>
      <c r="H28" s="42">
        <v>0.79500000000000004</v>
      </c>
      <c r="I28" s="42">
        <v>1.7000000000000001E-2</v>
      </c>
      <c r="J28" s="42">
        <v>0.375</v>
      </c>
      <c r="K28" s="42">
        <v>0.12</v>
      </c>
      <c r="M28" t="s">
        <v>253</v>
      </c>
      <c r="N28" s="46">
        <v>44287</v>
      </c>
      <c r="O28" s="36" t="s">
        <v>140</v>
      </c>
      <c r="P28" s="36" t="s">
        <v>140</v>
      </c>
      <c r="Q28" s="14">
        <v>5.5010000000000003</v>
      </c>
      <c r="R28" s="14">
        <v>0.79500000000000004</v>
      </c>
      <c r="S28" s="14">
        <v>1.9E-2</v>
      </c>
      <c r="T28" s="43">
        <v>0</v>
      </c>
      <c r="U28" s="43">
        <v>0</v>
      </c>
      <c r="V28" s="42">
        <v>0.10799999999999998</v>
      </c>
    </row>
    <row r="29" spans="1:22" x14ac:dyDescent="0.25">
      <c r="A29" t="s">
        <v>164</v>
      </c>
      <c r="B29" s="4">
        <v>54087149</v>
      </c>
      <c r="C29" s="4">
        <v>5410013105503</v>
      </c>
      <c r="D29" t="s">
        <v>38</v>
      </c>
      <c r="E29" t="s">
        <v>117</v>
      </c>
      <c r="F29">
        <v>28</v>
      </c>
      <c r="G29" s="42">
        <v>7.59</v>
      </c>
      <c r="H29" s="42">
        <v>0.61799999999999999</v>
      </c>
      <c r="I29" s="42">
        <v>1.2E-2</v>
      </c>
      <c r="J29" s="42">
        <v>0</v>
      </c>
      <c r="K29" s="42">
        <v>0</v>
      </c>
      <c r="M29" t="s">
        <v>164</v>
      </c>
      <c r="N29" s="46">
        <v>44287</v>
      </c>
      <c r="O29" s="4">
        <v>54087149</v>
      </c>
      <c r="P29" s="4">
        <v>5410013105503</v>
      </c>
      <c r="Q29" s="14">
        <v>7.59</v>
      </c>
      <c r="R29" s="14">
        <v>0.61799999999999999</v>
      </c>
      <c r="S29" s="14">
        <v>2.2000000000000002E-2</v>
      </c>
      <c r="T29" s="43">
        <v>0</v>
      </c>
      <c r="U29" s="43">
        <v>0</v>
      </c>
      <c r="V29" s="42">
        <v>0</v>
      </c>
    </row>
    <row r="30" spans="1:22" x14ac:dyDescent="0.25">
      <c r="A30" t="s">
        <v>165</v>
      </c>
      <c r="B30" s="4">
        <v>54087156</v>
      </c>
      <c r="C30" s="4">
        <v>5410013113706</v>
      </c>
      <c r="D30" t="s">
        <v>39</v>
      </c>
      <c r="E30" t="s">
        <v>117</v>
      </c>
      <c r="F30">
        <v>28</v>
      </c>
      <c r="G30" s="42">
        <v>7.59</v>
      </c>
      <c r="H30" s="42">
        <v>0.61799999999999999</v>
      </c>
      <c r="I30" s="42">
        <v>1.2E-2</v>
      </c>
      <c r="J30" s="42">
        <v>0</v>
      </c>
      <c r="K30" s="42">
        <v>0</v>
      </c>
      <c r="M30" t="s">
        <v>165</v>
      </c>
      <c r="N30" s="46">
        <v>44287</v>
      </c>
      <c r="O30" s="4">
        <v>54087156</v>
      </c>
      <c r="P30" s="4">
        <v>5410013113706</v>
      </c>
      <c r="Q30" s="14">
        <v>7.59</v>
      </c>
      <c r="R30" s="14">
        <v>0.61799999999999999</v>
      </c>
      <c r="S30" s="14">
        <v>2.2000000000000002E-2</v>
      </c>
      <c r="T30" s="43">
        <v>0</v>
      </c>
      <c r="U30" s="43">
        <v>0</v>
      </c>
      <c r="V30" s="42">
        <v>0</v>
      </c>
    </row>
    <row r="31" spans="1:22" x14ac:dyDescent="0.25">
      <c r="A31" t="s">
        <v>166</v>
      </c>
      <c r="B31" s="4">
        <v>5410013106661</v>
      </c>
      <c r="C31" s="4">
        <v>5410013106678</v>
      </c>
      <c r="D31" t="s">
        <v>40</v>
      </c>
      <c r="E31" t="s">
        <v>119</v>
      </c>
      <c r="F31">
        <v>24</v>
      </c>
      <c r="G31" s="42">
        <v>12.794</v>
      </c>
      <c r="H31" s="42">
        <v>1.06</v>
      </c>
      <c r="I31" s="42">
        <v>0.26500000000000001</v>
      </c>
      <c r="J31" s="42">
        <v>0</v>
      </c>
      <c r="K31" s="42">
        <v>0</v>
      </c>
      <c r="M31" t="s">
        <v>254</v>
      </c>
      <c r="N31" s="46">
        <v>44287</v>
      </c>
      <c r="O31" s="36" t="s">
        <v>140</v>
      </c>
      <c r="P31" s="36" t="s">
        <v>140</v>
      </c>
      <c r="Q31" s="14">
        <v>12.794</v>
      </c>
      <c r="R31" s="14">
        <v>1.06</v>
      </c>
      <c r="S31" s="14">
        <v>6.7000000000000004E-2</v>
      </c>
      <c r="T31" s="43">
        <v>0</v>
      </c>
      <c r="U31" s="43">
        <v>0</v>
      </c>
      <c r="V31" s="42">
        <v>0.38400000000000001</v>
      </c>
    </row>
    <row r="32" spans="1:22" x14ac:dyDescent="0.25">
      <c r="A32" t="s">
        <v>167</v>
      </c>
      <c r="B32" s="4">
        <v>5410013107279</v>
      </c>
      <c r="C32" s="4">
        <v>5410013107268</v>
      </c>
      <c r="D32" t="s">
        <v>42</v>
      </c>
      <c r="E32" t="s">
        <v>118</v>
      </c>
      <c r="F32">
        <v>6</v>
      </c>
      <c r="G32" s="42">
        <v>3.6640000000000001</v>
      </c>
      <c r="H32" s="42">
        <v>0.53</v>
      </c>
      <c r="I32" s="42">
        <v>1.7000000000000001E-2</v>
      </c>
      <c r="J32" s="42">
        <v>0.375</v>
      </c>
      <c r="K32" s="42">
        <v>0.12</v>
      </c>
      <c r="M32" t="s">
        <v>255</v>
      </c>
      <c r="N32" s="46">
        <v>44287</v>
      </c>
      <c r="O32" s="36" t="s">
        <v>140</v>
      </c>
      <c r="P32" s="36" t="s">
        <v>140</v>
      </c>
      <c r="Q32" s="14">
        <v>3.544</v>
      </c>
      <c r="R32" s="14">
        <v>0.53</v>
      </c>
      <c r="S32" s="14">
        <v>1.9E-2</v>
      </c>
      <c r="T32" s="43">
        <v>0</v>
      </c>
      <c r="U32" s="43">
        <v>0</v>
      </c>
      <c r="V32" s="42">
        <v>0.10799999999999998</v>
      </c>
    </row>
    <row r="33" spans="1:22" x14ac:dyDescent="0.25">
      <c r="A33" t="s">
        <v>168</v>
      </c>
      <c r="B33" s="4">
        <v>5410013111900</v>
      </c>
      <c r="C33" s="4">
        <v>5410013111917</v>
      </c>
      <c r="D33" t="s">
        <v>44</v>
      </c>
      <c r="E33" t="s">
        <v>118</v>
      </c>
      <c r="F33">
        <v>6</v>
      </c>
      <c r="G33" s="42">
        <v>4.2359999999999998</v>
      </c>
      <c r="H33" s="42">
        <v>0.53</v>
      </c>
      <c r="I33" s="42">
        <v>1.6E-2</v>
      </c>
      <c r="J33" s="42">
        <v>0.375</v>
      </c>
      <c r="K33" s="42">
        <v>0.12</v>
      </c>
      <c r="M33" t="s">
        <v>256</v>
      </c>
      <c r="N33" s="46">
        <v>44287</v>
      </c>
      <c r="O33" s="36" t="s">
        <v>140</v>
      </c>
      <c r="P33" s="36" t="s">
        <v>140</v>
      </c>
      <c r="Q33" s="14">
        <v>4.1159999999999997</v>
      </c>
      <c r="R33" s="14">
        <v>0.53</v>
      </c>
      <c r="S33" s="14">
        <v>1.8000000000000002E-2</v>
      </c>
      <c r="T33" s="43">
        <v>0</v>
      </c>
      <c r="U33" s="43">
        <v>0</v>
      </c>
      <c r="V33" s="42">
        <v>0.10799999999999998</v>
      </c>
    </row>
    <row r="34" spans="1:22" x14ac:dyDescent="0.25">
      <c r="A34" t="s">
        <v>169</v>
      </c>
      <c r="B34" s="4">
        <v>5410013134008</v>
      </c>
      <c r="C34" s="4">
        <v>5410013134015</v>
      </c>
      <c r="D34" t="s">
        <v>45</v>
      </c>
      <c r="E34" t="s">
        <v>118</v>
      </c>
      <c r="F34">
        <v>6</v>
      </c>
      <c r="G34" s="42">
        <v>4.2359999999999998</v>
      </c>
      <c r="H34" s="42">
        <v>0.53</v>
      </c>
      <c r="I34" s="42">
        <v>1.6E-2</v>
      </c>
      <c r="J34" s="42">
        <v>0.375</v>
      </c>
      <c r="K34" s="42">
        <v>0.12</v>
      </c>
      <c r="M34" t="s">
        <v>257</v>
      </c>
      <c r="N34" s="46">
        <v>44287</v>
      </c>
      <c r="O34" s="36" t="s">
        <v>140</v>
      </c>
      <c r="P34" s="36" t="s">
        <v>140</v>
      </c>
      <c r="Q34" s="14">
        <v>4.1159999999999997</v>
      </c>
      <c r="R34" s="14">
        <v>0.53</v>
      </c>
      <c r="S34" s="14">
        <v>1.8000000000000002E-2</v>
      </c>
      <c r="T34" s="43">
        <v>0</v>
      </c>
      <c r="U34" s="43">
        <v>0</v>
      </c>
      <c r="V34" s="42">
        <v>0.10799999999999998</v>
      </c>
    </row>
    <row r="35" spans="1:22" x14ac:dyDescent="0.25">
      <c r="A35" t="s">
        <v>170</v>
      </c>
      <c r="B35" s="4">
        <v>5410013119906</v>
      </c>
      <c r="C35" s="4">
        <v>5410013119913</v>
      </c>
      <c r="D35" t="s">
        <v>46</v>
      </c>
      <c r="E35" t="s">
        <v>119</v>
      </c>
      <c r="F35">
        <v>24</v>
      </c>
      <c r="G35" s="42">
        <v>10.311999999999999</v>
      </c>
      <c r="H35" s="42">
        <v>0.69899999999999995</v>
      </c>
      <c r="I35" s="42">
        <v>0.247</v>
      </c>
      <c r="J35" s="42">
        <v>0</v>
      </c>
      <c r="K35" s="42">
        <v>0</v>
      </c>
      <c r="M35" t="s">
        <v>258</v>
      </c>
      <c r="N35" s="46">
        <v>44287</v>
      </c>
      <c r="O35" s="36" t="s">
        <v>140</v>
      </c>
      <c r="P35" s="36" t="s">
        <v>140</v>
      </c>
      <c r="Q35" s="14">
        <v>10.311999999999999</v>
      </c>
      <c r="R35" s="14">
        <v>0.69899999999999995</v>
      </c>
      <c r="S35" s="14">
        <v>4.1000000000000002E-2</v>
      </c>
      <c r="T35" s="43">
        <v>0</v>
      </c>
      <c r="U35" s="43">
        <v>0</v>
      </c>
      <c r="V35" s="42">
        <v>0.38400000000000001</v>
      </c>
    </row>
    <row r="36" spans="1:22" x14ac:dyDescent="0.25">
      <c r="A36" t="s">
        <v>171</v>
      </c>
      <c r="B36" s="4">
        <v>5410013153108</v>
      </c>
      <c r="C36" s="4">
        <v>5410013153115</v>
      </c>
      <c r="D36" t="s">
        <v>47</v>
      </c>
      <c r="E36" t="s">
        <v>118</v>
      </c>
      <c r="F36">
        <v>6</v>
      </c>
      <c r="G36" s="42">
        <v>5.5590000000000002</v>
      </c>
      <c r="H36" s="42">
        <v>0.53</v>
      </c>
      <c r="I36" s="42">
        <v>1.6E-2</v>
      </c>
      <c r="J36" s="42">
        <v>0.375</v>
      </c>
      <c r="K36" s="42">
        <v>0.12</v>
      </c>
      <c r="M36" t="s">
        <v>259</v>
      </c>
      <c r="N36" s="46">
        <v>44287</v>
      </c>
      <c r="O36" s="36" t="s">
        <v>140</v>
      </c>
      <c r="P36" s="36" t="s">
        <v>140</v>
      </c>
      <c r="Q36" s="14">
        <v>5.4390000000000001</v>
      </c>
      <c r="R36" s="14">
        <v>0.53</v>
      </c>
      <c r="S36" s="14">
        <v>1.8000000000000002E-2</v>
      </c>
      <c r="T36" s="43">
        <v>0</v>
      </c>
      <c r="U36" s="43">
        <v>0</v>
      </c>
      <c r="V36" s="42">
        <v>0.10799999999999998</v>
      </c>
    </row>
    <row r="37" spans="1:22" x14ac:dyDescent="0.25">
      <c r="A37" t="s">
        <v>172</v>
      </c>
      <c r="B37" s="4">
        <v>5410013153504</v>
      </c>
      <c r="C37" s="4">
        <v>5410013153511</v>
      </c>
      <c r="D37" t="s">
        <v>48</v>
      </c>
      <c r="E37" t="s">
        <v>118</v>
      </c>
      <c r="F37">
        <v>6</v>
      </c>
      <c r="G37" s="42">
        <v>5.5590000000000002</v>
      </c>
      <c r="H37" s="42">
        <v>0.53</v>
      </c>
      <c r="I37" s="42">
        <v>1.6E-2</v>
      </c>
      <c r="J37" s="42">
        <v>0.375</v>
      </c>
      <c r="K37" s="42">
        <v>0.12</v>
      </c>
      <c r="M37" t="s">
        <v>260</v>
      </c>
      <c r="N37" s="46">
        <v>44287</v>
      </c>
      <c r="O37" s="36" t="s">
        <v>140</v>
      </c>
      <c r="P37" s="36" t="s">
        <v>140</v>
      </c>
      <c r="Q37" s="14">
        <v>5.4390000000000001</v>
      </c>
      <c r="R37" s="14">
        <v>0.53</v>
      </c>
      <c r="S37" s="14">
        <v>1.8000000000000002E-2</v>
      </c>
      <c r="T37" s="43">
        <v>0</v>
      </c>
      <c r="U37" s="43">
        <v>0</v>
      </c>
      <c r="V37" s="42">
        <v>0.10799999999999998</v>
      </c>
    </row>
    <row r="38" spans="1:22" x14ac:dyDescent="0.25">
      <c r="A38" t="s">
        <v>173</v>
      </c>
      <c r="B38" s="4">
        <v>5410013154013</v>
      </c>
      <c r="C38" s="4">
        <v>5410013154006</v>
      </c>
      <c r="D38" t="s">
        <v>49</v>
      </c>
      <c r="E38" t="s">
        <v>118</v>
      </c>
      <c r="F38">
        <v>6</v>
      </c>
      <c r="G38" s="42">
        <v>5.5590000000000002</v>
      </c>
      <c r="H38" s="42">
        <v>0.53</v>
      </c>
      <c r="I38" s="42">
        <v>1.6E-2</v>
      </c>
      <c r="J38" s="42">
        <v>0.375</v>
      </c>
      <c r="K38" s="42">
        <v>0.12</v>
      </c>
      <c r="M38" t="s">
        <v>261</v>
      </c>
      <c r="N38" s="46">
        <v>44287</v>
      </c>
      <c r="O38" s="36" t="s">
        <v>140</v>
      </c>
      <c r="P38" s="36" t="s">
        <v>140</v>
      </c>
      <c r="Q38" s="14">
        <v>5.4390000000000001</v>
      </c>
      <c r="R38" s="14">
        <v>0.53</v>
      </c>
      <c r="S38" s="14">
        <v>1.8000000000000002E-2</v>
      </c>
      <c r="T38" s="43">
        <v>0</v>
      </c>
      <c r="U38" s="43">
        <v>0</v>
      </c>
      <c r="V38" s="42">
        <v>0.10799999999999998</v>
      </c>
    </row>
    <row r="39" spans="1:22" x14ac:dyDescent="0.25">
      <c r="A39" t="s">
        <v>174</v>
      </c>
      <c r="B39" s="4">
        <v>5410013154518</v>
      </c>
      <c r="C39" s="4">
        <v>5410013154501</v>
      </c>
      <c r="D39" t="s">
        <v>50</v>
      </c>
      <c r="E39" t="s">
        <v>118</v>
      </c>
      <c r="F39">
        <v>6</v>
      </c>
      <c r="G39" s="42">
        <v>5.5590000000000002</v>
      </c>
      <c r="H39" s="42">
        <v>0.53</v>
      </c>
      <c r="I39" s="42">
        <v>1.6E-2</v>
      </c>
      <c r="J39" s="42">
        <v>0.375</v>
      </c>
      <c r="K39" s="42">
        <v>0.12</v>
      </c>
      <c r="M39" t="s">
        <v>262</v>
      </c>
      <c r="N39" s="46">
        <v>44287</v>
      </c>
      <c r="O39" s="36" t="s">
        <v>140</v>
      </c>
      <c r="P39" s="36" t="s">
        <v>140</v>
      </c>
      <c r="Q39" s="14">
        <v>5.4390000000000001</v>
      </c>
      <c r="R39" s="14">
        <v>0.53</v>
      </c>
      <c r="S39" s="14">
        <v>1.8000000000000002E-2</v>
      </c>
      <c r="T39" s="43">
        <v>0</v>
      </c>
      <c r="U39" s="43">
        <v>0</v>
      </c>
      <c r="V39" s="42">
        <v>0.10799999999999998</v>
      </c>
    </row>
    <row r="40" spans="1:22" x14ac:dyDescent="0.25">
      <c r="A40" t="s">
        <v>175</v>
      </c>
      <c r="B40" s="4">
        <v>5410013153764</v>
      </c>
      <c r="C40" s="4">
        <v>5410013153757</v>
      </c>
      <c r="D40" t="s">
        <v>51</v>
      </c>
      <c r="E40" t="s">
        <v>118</v>
      </c>
      <c r="F40">
        <v>4</v>
      </c>
      <c r="G40" s="42">
        <v>3.706</v>
      </c>
      <c r="H40" s="42">
        <v>0.35299999999999998</v>
      </c>
      <c r="I40" s="42">
        <v>1.2E-2</v>
      </c>
      <c r="J40" s="42">
        <v>0.25</v>
      </c>
      <c r="K40" s="42">
        <v>0.08</v>
      </c>
      <c r="M40" t="s">
        <v>263</v>
      </c>
      <c r="N40" s="46">
        <v>44287</v>
      </c>
      <c r="O40" s="36" t="s">
        <v>140</v>
      </c>
      <c r="P40" s="36" t="s">
        <v>140</v>
      </c>
      <c r="Q40" s="14">
        <v>3.6259999999999999</v>
      </c>
      <c r="R40" s="14">
        <v>0.35299999999999998</v>
      </c>
      <c r="S40" s="14">
        <v>1.3000000000000001E-2</v>
      </c>
      <c r="T40" s="43">
        <v>0</v>
      </c>
      <c r="U40" s="43">
        <v>0</v>
      </c>
      <c r="V40" s="42">
        <v>7.1999999999999995E-2</v>
      </c>
    </row>
    <row r="41" spans="1:22" x14ac:dyDescent="0.25">
      <c r="A41" t="s">
        <v>176</v>
      </c>
      <c r="B41" s="4">
        <v>5410013124405</v>
      </c>
      <c r="C41" s="4">
        <v>5410013124412</v>
      </c>
      <c r="D41" t="s">
        <v>52</v>
      </c>
      <c r="E41" t="s">
        <v>118</v>
      </c>
      <c r="F41">
        <v>6</v>
      </c>
      <c r="G41" s="42">
        <v>8.4090000000000007</v>
      </c>
      <c r="H41" s="42">
        <v>0.66200000000000003</v>
      </c>
      <c r="I41" s="42">
        <v>1.7999999999999999E-2</v>
      </c>
      <c r="J41" s="42">
        <v>0.375</v>
      </c>
      <c r="K41" s="42">
        <v>0.12</v>
      </c>
      <c r="M41" t="s">
        <v>264</v>
      </c>
      <c r="N41" s="46">
        <v>44287</v>
      </c>
      <c r="O41" s="36" t="s">
        <v>140</v>
      </c>
      <c r="P41" s="36" t="s">
        <v>140</v>
      </c>
      <c r="Q41" s="14">
        <v>8.2890000000000015</v>
      </c>
      <c r="R41" s="14">
        <v>0.66200000000000003</v>
      </c>
      <c r="S41" s="14">
        <v>2.1000000000000001E-2</v>
      </c>
      <c r="T41" s="43">
        <v>0</v>
      </c>
      <c r="U41" s="43">
        <v>0</v>
      </c>
      <c r="V41" s="42">
        <v>0.10799999999999998</v>
      </c>
    </row>
    <row r="42" spans="1:22" x14ac:dyDescent="0.25">
      <c r="A42" t="s">
        <v>177</v>
      </c>
      <c r="B42" s="4">
        <v>5410013122654</v>
      </c>
      <c r="C42" s="4">
        <v>5410013122661</v>
      </c>
      <c r="D42" t="s">
        <v>53</v>
      </c>
      <c r="E42" t="s">
        <v>119</v>
      </c>
      <c r="F42">
        <v>6</v>
      </c>
      <c r="G42" s="42">
        <v>5.3689999999999998</v>
      </c>
      <c r="H42" s="42">
        <v>0.26500000000000001</v>
      </c>
      <c r="I42" s="42">
        <v>9.4E-2</v>
      </c>
      <c r="J42" s="42">
        <v>0</v>
      </c>
      <c r="K42" s="42">
        <v>0</v>
      </c>
      <c r="M42" t="s">
        <v>265</v>
      </c>
      <c r="N42" s="46">
        <v>44287</v>
      </c>
      <c r="O42" s="36" t="s">
        <v>140</v>
      </c>
      <c r="P42" s="36" t="s">
        <v>140</v>
      </c>
      <c r="Q42" s="14">
        <v>5.3689999999999998</v>
      </c>
      <c r="R42" s="14">
        <v>0.26500000000000001</v>
      </c>
      <c r="S42" s="14">
        <v>1.0999999999999999E-2</v>
      </c>
      <c r="T42" s="43">
        <v>0</v>
      </c>
      <c r="U42" s="43">
        <v>0</v>
      </c>
      <c r="V42" s="42">
        <v>9.6000000000000002E-2</v>
      </c>
    </row>
    <row r="43" spans="1:22" x14ac:dyDescent="0.25">
      <c r="A43" t="s">
        <v>178</v>
      </c>
      <c r="B43" s="4">
        <v>54087057</v>
      </c>
      <c r="C43" s="4">
        <v>5410013123897</v>
      </c>
      <c r="D43" t="s">
        <v>54</v>
      </c>
      <c r="E43" t="s">
        <v>117</v>
      </c>
      <c r="F43">
        <v>28</v>
      </c>
      <c r="G43" s="42">
        <v>12.488</v>
      </c>
      <c r="H43" s="42">
        <v>0.61799999999999999</v>
      </c>
      <c r="I43" s="42">
        <v>1.0999999999999999E-2</v>
      </c>
      <c r="J43" s="42">
        <v>0</v>
      </c>
      <c r="K43" s="42">
        <v>0</v>
      </c>
      <c r="M43" t="s">
        <v>178</v>
      </c>
      <c r="N43" s="46">
        <v>44287</v>
      </c>
      <c r="O43" s="4">
        <v>54087057</v>
      </c>
      <c r="P43" s="4">
        <v>5410013123897</v>
      </c>
      <c r="Q43" s="14">
        <v>12.488</v>
      </c>
      <c r="R43" s="14">
        <v>0.61799999999999999</v>
      </c>
      <c r="S43" s="14">
        <v>2.2000000000000002E-2</v>
      </c>
      <c r="T43" s="43">
        <v>0</v>
      </c>
      <c r="U43" s="43">
        <v>0</v>
      </c>
      <c r="V43" s="42">
        <v>0</v>
      </c>
    </row>
    <row r="44" spans="1:22" x14ac:dyDescent="0.25">
      <c r="A44" t="s">
        <v>179</v>
      </c>
      <c r="B44" s="4">
        <v>5410013149002</v>
      </c>
      <c r="C44" s="4">
        <v>5410013149019</v>
      </c>
      <c r="D44" t="s">
        <v>55</v>
      </c>
      <c r="E44" t="s">
        <v>118</v>
      </c>
      <c r="F44">
        <v>6</v>
      </c>
      <c r="G44" s="42">
        <v>8.4090000000000007</v>
      </c>
      <c r="H44" s="42">
        <v>0.66200000000000003</v>
      </c>
      <c r="I44" s="42">
        <v>1.7999999999999999E-2</v>
      </c>
      <c r="J44" s="42">
        <v>0.375</v>
      </c>
      <c r="K44" s="42">
        <v>0.12</v>
      </c>
      <c r="M44" t="s">
        <v>266</v>
      </c>
      <c r="N44" s="46">
        <v>44287</v>
      </c>
      <c r="O44" s="36" t="s">
        <v>140</v>
      </c>
      <c r="P44" s="36" t="s">
        <v>140</v>
      </c>
      <c r="Q44" s="14">
        <v>8.2890000000000015</v>
      </c>
      <c r="R44" s="14">
        <v>0.66200000000000003</v>
      </c>
      <c r="S44" s="14">
        <v>2.1000000000000001E-2</v>
      </c>
      <c r="T44" s="43">
        <v>0</v>
      </c>
      <c r="U44" s="43">
        <v>0</v>
      </c>
      <c r="V44" s="42">
        <v>0.10799999999999998</v>
      </c>
    </row>
    <row r="45" spans="1:22" x14ac:dyDescent="0.25">
      <c r="A45" t="s">
        <v>180</v>
      </c>
      <c r="B45" s="4">
        <v>5410013147657</v>
      </c>
      <c r="C45" s="4">
        <v>5410013147664</v>
      </c>
      <c r="D45" t="s">
        <v>56</v>
      </c>
      <c r="E45" t="s">
        <v>119</v>
      </c>
      <c r="F45">
        <v>6</v>
      </c>
      <c r="G45" s="42">
        <v>5.3689999999999998</v>
      </c>
      <c r="H45" s="42">
        <v>0.26500000000000001</v>
      </c>
      <c r="I45" s="42">
        <v>9.4E-2</v>
      </c>
      <c r="J45" s="42">
        <v>0</v>
      </c>
      <c r="K45" s="42">
        <v>0</v>
      </c>
      <c r="M45" t="s">
        <v>267</v>
      </c>
      <c r="N45" s="46">
        <v>44287</v>
      </c>
      <c r="O45" s="36" t="s">
        <v>140</v>
      </c>
      <c r="P45" s="36" t="s">
        <v>140</v>
      </c>
      <c r="Q45" s="14">
        <v>5.3689999999999998</v>
      </c>
      <c r="R45" s="14">
        <v>0.26500000000000001</v>
      </c>
      <c r="S45" s="14">
        <v>1.0999999999999999E-2</v>
      </c>
      <c r="T45" s="43">
        <v>0</v>
      </c>
      <c r="U45" s="43">
        <v>0</v>
      </c>
      <c r="V45" s="42">
        <v>9.6000000000000002E-2</v>
      </c>
    </row>
    <row r="46" spans="1:22" x14ac:dyDescent="0.25">
      <c r="A46" t="s">
        <v>181</v>
      </c>
      <c r="B46" s="4">
        <v>5410013144205</v>
      </c>
      <c r="C46" s="4">
        <v>5410013144212</v>
      </c>
      <c r="D46" t="s">
        <v>57</v>
      </c>
      <c r="E46" t="s">
        <v>118</v>
      </c>
      <c r="F46">
        <v>6</v>
      </c>
      <c r="G46" s="42">
        <v>8.4090000000000007</v>
      </c>
      <c r="H46" s="42">
        <v>0.66200000000000003</v>
      </c>
      <c r="I46" s="42">
        <v>1.7999999999999999E-2</v>
      </c>
      <c r="J46" s="42">
        <v>0.375</v>
      </c>
      <c r="K46" s="42">
        <v>0.12</v>
      </c>
      <c r="M46" t="s">
        <v>268</v>
      </c>
      <c r="N46" s="46">
        <v>44287</v>
      </c>
      <c r="O46" s="36" t="s">
        <v>140</v>
      </c>
      <c r="P46" s="36" t="s">
        <v>140</v>
      </c>
      <c r="Q46" s="14">
        <v>8.2890000000000015</v>
      </c>
      <c r="R46" s="14">
        <v>0.66200000000000003</v>
      </c>
      <c r="S46" s="14">
        <v>2.1000000000000001E-2</v>
      </c>
      <c r="T46" s="43">
        <v>0</v>
      </c>
      <c r="U46" s="43">
        <v>0</v>
      </c>
      <c r="V46" s="42">
        <v>0.10799999999999998</v>
      </c>
    </row>
    <row r="47" spans="1:22" x14ac:dyDescent="0.25">
      <c r="A47" t="s">
        <v>182</v>
      </c>
      <c r="B47" s="4">
        <v>5410013139256</v>
      </c>
      <c r="C47" s="4">
        <v>5410013139263</v>
      </c>
      <c r="D47" t="s">
        <v>58</v>
      </c>
      <c r="E47" t="s">
        <v>119</v>
      </c>
      <c r="F47">
        <v>6</v>
      </c>
      <c r="G47" s="42">
        <v>5.3689999999999998</v>
      </c>
      <c r="H47" s="42">
        <v>0.26500000000000001</v>
      </c>
      <c r="I47" s="42">
        <v>9.4E-2</v>
      </c>
      <c r="J47" s="42">
        <v>0</v>
      </c>
      <c r="K47" s="42">
        <v>0</v>
      </c>
      <c r="M47" t="s">
        <v>269</v>
      </c>
      <c r="N47" s="46">
        <v>44287</v>
      </c>
      <c r="O47" s="36" t="s">
        <v>140</v>
      </c>
      <c r="P47" s="36" t="s">
        <v>140</v>
      </c>
      <c r="Q47" s="14">
        <v>5.3689999999999998</v>
      </c>
      <c r="R47" s="14">
        <v>0.26500000000000001</v>
      </c>
      <c r="S47" s="14">
        <v>1.0999999999999999E-2</v>
      </c>
      <c r="T47" s="43">
        <v>0</v>
      </c>
      <c r="U47" s="43">
        <v>0</v>
      </c>
      <c r="V47" s="42">
        <v>9.6000000000000002E-2</v>
      </c>
    </row>
    <row r="48" spans="1:22" x14ac:dyDescent="0.25">
      <c r="A48" t="s">
        <v>183</v>
      </c>
      <c r="B48" s="4">
        <v>5410013183204</v>
      </c>
      <c r="C48" s="4">
        <v>5410013183211</v>
      </c>
      <c r="D48" t="s">
        <v>59</v>
      </c>
      <c r="E48" t="s">
        <v>118</v>
      </c>
      <c r="F48">
        <v>6</v>
      </c>
      <c r="G48" s="42">
        <v>8.4090000000000007</v>
      </c>
      <c r="H48" s="42">
        <v>0.66200000000000003</v>
      </c>
      <c r="I48" s="42">
        <v>1.7999999999999999E-2</v>
      </c>
      <c r="J48" s="42">
        <v>0.375</v>
      </c>
      <c r="K48" s="42">
        <v>0.12</v>
      </c>
      <c r="M48" t="s">
        <v>270</v>
      </c>
      <c r="N48" s="46">
        <v>44287</v>
      </c>
      <c r="O48" s="36" t="s">
        <v>140</v>
      </c>
      <c r="P48" s="36" t="s">
        <v>140</v>
      </c>
      <c r="Q48" s="14">
        <v>8.2890000000000015</v>
      </c>
      <c r="R48" s="14">
        <v>0.66200000000000003</v>
      </c>
      <c r="S48" s="14">
        <v>2.1000000000000001E-2</v>
      </c>
      <c r="T48" s="43">
        <v>0</v>
      </c>
      <c r="U48" s="43">
        <v>0</v>
      </c>
      <c r="V48" s="42">
        <v>0.10799999999999998</v>
      </c>
    </row>
    <row r="49" spans="1:22" x14ac:dyDescent="0.25">
      <c r="A49" t="s">
        <v>184</v>
      </c>
      <c r="B49" s="4">
        <v>5410013159001</v>
      </c>
      <c r="C49" s="4">
        <v>5410013159018</v>
      </c>
      <c r="D49" t="s">
        <v>60</v>
      </c>
      <c r="E49" t="s">
        <v>119</v>
      </c>
      <c r="F49">
        <v>6</v>
      </c>
      <c r="G49" s="42">
        <v>5.3689999999999998</v>
      </c>
      <c r="H49" s="42">
        <v>0.26500000000000001</v>
      </c>
      <c r="I49" s="42">
        <v>9.4E-2</v>
      </c>
      <c r="J49" s="42">
        <v>0</v>
      </c>
      <c r="K49" s="42">
        <v>0</v>
      </c>
      <c r="M49" t="s">
        <v>271</v>
      </c>
      <c r="N49" s="46">
        <v>44287</v>
      </c>
      <c r="O49" s="36" t="s">
        <v>140</v>
      </c>
      <c r="P49" s="36" t="s">
        <v>140</v>
      </c>
      <c r="Q49" s="14">
        <v>5.3689999999999998</v>
      </c>
      <c r="R49" s="14">
        <v>0.26500000000000001</v>
      </c>
      <c r="S49" s="14">
        <v>1.0999999999999999E-2</v>
      </c>
      <c r="T49" s="43">
        <v>0</v>
      </c>
      <c r="U49" s="43">
        <v>0</v>
      </c>
      <c r="V49" s="42">
        <v>9.6000000000000002E-2</v>
      </c>
    </row>
    <row r="50" spans="1:22" x14ac:dyDescent="0.25">
      <c r="A50" t="s">
        <v>185</v>
      </c>
      <c r="B50" s="4">
        <v>5410013156505</v>
      </c>
      <c r="C50" s="4">
        <v>5410013156512</v>
      </c>
      <c r="D50" t="s">
        <v>62</v>
      </c>
      <c r="E50" t="s">
        <v>118</v>
      </c>
      <c r="F50">
        <v>6</v>
      </c>
      <c r="G50" s="42">
        <v>5.5590000000000002</v>
      </c>
      <c r="H50" s="42">
        <v>0.53</v>
      </c>
      <c r="I50" s="42">
        <v>1.6E-2</v>
      </c>
      <c r="J50" s="42">
        <v>0.375</v>
      </c>
      <c r="K50" s="42">
        <v>0.12</v>
      </c>
      <c r="M50" t="s">
        <v>272</v>
      </c>
      <c r="N50" s="46">
        <v>44287</v>
      </c>
      <c r="O50" s="36" t="s">
        <v>140</v>
      </c>
      <c r="P50" s="36" t="s">
        <v>140</v>
      </c>
      <c r="Q50" s="14">
        <v>5.4390000000000001</v>
      </c>
      <c r="R50" s="14">
        <v>0.53</v>
      </c>
      <c r="S50" s="14">
        <v>1.8000000000000002E-2</v>
      </c>
      <c r="T50" s="43">
        <v>0</v>
      </c>
      <c r="U50" s="43">
        <v>0</v>
      </c>
      <c r="V50" s="42">
        <v>0.10799999999999998</v>
      </c>
    </row>
    <row r="51" spans="1:22" x14ac:dyDescent="0.25">
      <c r="A51" t="s">
        <v>186</v>
      </c>
      <c r="B51" s="4">
        <v>5410013150749</v>
      </c>
      <c r="C51" s="4">
        <v>5410013150756</v>
      </c>
      <c r="D51" t="s">
        <v>63</v>
      </c>
      <c r="E51" t="s">
        <v>118</v>
      </c>
      <c r="F51">
        <v>6</v>
      </c>
      <c r="G51" s="42">
        <v>7.3440000000000003</v>
      </c>
      <c r="H51" s="42">
        <v>0.53</v>
      </c>
      <c r="I51" s="42">
        <v>1.7000000000000001E-2</v>
      </c>
      <c r="J51" s="42">
        <v>0.375</v>
      </c>
      <c r="K51" s="42">
        <v>0.12</v>
      </c>
      <c r="M51" t="s">
        <v>273</v>
      </c>
      <c r="N51" s="46">
        <v>44287</v>
      </c>
      <c r="O51" s="36" t="s">
        <v>140</v>
      </c>
      <c r="P51" s="36" t="s">
        <v>140</v>
      </c>
      <c r="Q51" s="14">
        <v>7.2240000000000002</v>
      </c>
      <c r="R51" s="14">
        <v>0.53</v>
      </c>
      <c r="S51" s="14">
        <v>1.9E-2</v>
      </c>
      <c r="T51" s="43">
        <v>0</v>
      </c>
      <c r="U51" s="43">
        <v>0</v>
      </c>
      <c r="V51" s="42">
        <v>0.10799999999999998</v>
      </c>
    </row>
    <row r="52" spans="1:22" x14ac:dyDescent="0.25">
      <c r="A52" t="s">
        <v>187</v>
      </c>
      <c r="B52" s="4">
        <v>5410013152101</v>
      </c>
      <c r="C52" s="4">
        <v>5410013152118</v>
      </c>
      <c r="D52" t="s">
        <v>64</v>
      </c>
      <c r="E52" t="s">
        <v>118</v>
      </c>
      <c r="F52">
        <v>6</v>
      </c>
      <c r="G52" s="42">
        <v>7.3440000000000003</v>
      </c>
      <c r="H52" s="42">
        <v>0.53</v>
      </c>
      <c r="I52" s="42">
        <v>1.7000000000000001E-2</v>
      </c>
      <c r="J52" s="42">
        <v>0.375</v>
      </c>
      <c r="K52" s="42">
        <v>0.12</v>
      </c>
      <c r="M52" t="s">
        <v>274</v>
      </c>
      <c r="N52" s="46">
        <v>44287</v>
      </c>
      <c r="O52" s="36" t="s">
        <v>140</v>
      </c>
      <c r="P52" s="36" t="s">
        <v>140</v>
      </c>
      <c r="Q52" s="14">
        <v>7.2240000000000002</v>
      </c>
      <c r="R52" s="14">
        <v>0.53</v>
      </c>
      <c r="S52" s="14">
        <v>1.9E-2</v>
      </c>
      <c r="T52" s="43">
        <v>0</v>
      </c>
      <c r="U52" s="43">
        <v>0</v>
      </c>
      <c r="V52" s="42">
        <v>0.10799999999999998</v>
      </c>
    </row>
    <row r="53" spans="1:22" x14ac:dyDescent="0.25">
      <c r="A53" t="s">
        <v>188</v>
      </c>
      <c r="B53" s="4">
        <v>5410013150923</v>
      </c>
      <c r="C53" s="4">
        <v>5410013150930</v>
      </c>
      <c r="D53" t="s">
        <v>65</v>
      </c>
      <c r="E53" t="s">
        <v>119</v>
      </c>
      <c r="F53">
        <v>6</v>
      </c>
      <c r="G53" s="42">
        <v>5.3689999999999998</v>
      </c>
      <c r="H53" s="42">
        <v>0.26500000000000001</v>
      </c>
      <c r="I53" s="42">
        <v>9.6000000000000002E-2</v>
      </c>
      <c r="J53" s="42">
        <v>0</v>
      </c>
      <c r="K53" s="42">
        <v>0</v>
      </c>
      <c r="M53" t="s">
        <v>275</v>
      </c>
      <c r="N53" s="46">
        <v>44287</v>
      </c>
      <c r="O53" s="36" t="s">
        <v>140</v>
      </c>
      <c r="P53" s="36" t="s">
        <v>140</v>
      </c>
      <c r="Q53" s="14">
        <v>5.3689999999999998</v>
      </c>
      <c r="R53" s="14">
        <v>0.26500000000000001</v>
      </c>
      <c r="S53" s="14">
        <v>1.3999999999999999E-2</v>
      </c>
      <c r="T53" s="43">
        <v>0</v>
      </c>
      <c r="U53" s="43">
        <v>0</v>
      </c>
      <c r="V53" s="42">
        <v>9.6000000000000002E-2</v>
      </c>
    </row>
    <row r="54" spans="1:22" x14ac:dyDescent="0.25">
      <c r="A54" t="s">
        <v>189</v>
      </c>
      <c r="B54" s="4">
        <v>5410013152309</v>
      </c>
      <c r="C54" s="4">
        <v>5410013152316</v>
      </c>
      <c r="D54" t="s">
        <v>66</v>
      </c>
      <c r="E54" t="s">
        <v>119</v>
      </c>
      <c r="F54">
        <v>6</v>
      </c>
      <c r="G54" s="42">
        <v>5.3689999999999998</v>
      </c>
      <c r="H54" s="42">
        <v>0.26500000000000001</v>
      </c>
      <c r="I54" s="42">
        <v>9.6000000000000002E-2</v>
      </c>
      <c r="J54" s="42">
        <v>0</v>
      </c>
      <c r="K54" s="42">
        <v>0</v>
      </c>
      <c r="M54" t="s">
        <v>276</v>
      </c>
      <c r="N54" s="46">
        <v>44287</v>
      </c>
      <c r="O54" s="36" t="s">
        <v>140</v>
      </c>
      <c r="P54" s="36" t="s">
        <v>140</v>
      </c>
      <c r="Q54" s="14">
        <v>5.3689999999999998</v>
      </c>
      <c r="R54" s="14">
        <v>0.26500000000000001</v>
      </c>
      <c r="S54" s="14">
        <v>1.3999999999999999E-2</v>
      </c>
      <c r="T54" s="43">
        <v>0</v>
      </c>
      <c r="U54" s="43">
        <v>0</v>
      </c>
      <c r="V54" s="42">
        <v>9.6000000000000002E-2</v>
      </c>
    </row>
    <row r="55" spans="1:22" x14ac:dyDescent="0.25">
      <c r="A55" t="s">
        <v>190</v>
      </c>
      <c r="B55" s="4">
        <v>5410013160700</v>
      </c>
      <c r="C55" s="4">
        <v>5410013160717</v>
      </c>
      <c r="D55" t="s">
        <v>67</v>
      </c>
      <c r="E55" t="s">
        <v>118</v>
      </c>
      <c r="F55">
        <v>6</v>
      </c>
      <c r="G55" s="42">
        <v>5.5590000000000002</v>
      </c>
      <c r="H55" s="42">
        <v>0.53</v>
      </c>
      <c r="I55" s="42">
        <v>1.6E-2</v>
      </c>
      <c r="J55" s="42">
        <v>0.375</v>
      </c>
      <c r="K55" s="42">
        <v>0.12</v>
      </c>
      <c r="M55" t="s">
        <v>311</v>
      </c>
      <c r="N55" s="46">
        <v>44287</v>
      </c>
      <c r="O55" s="36" t="s">
        <v>140</v>
      </c>
      <c r="P55" s="36" t="s">
        <v>140</v>
      </c>
      <c r="Q55" s="14">
        <v>5.4390000000000001</v>
      </c>
      <c r="R55" s="14">
        <v>0.53</v>
      </c>
      <c r="S55" s="14">
        <v>1.8000000000000002E-2</v>
      </c>
      <c r="T55" s="43">
        <v>0</v>
      </c>
      <c r="U55" s="43">
        <v>0</v>
      </c>
      <c r="V55" s="42">
        <v>0.10799999999999998</v>
      </c>
    </row>
    <row r="56" spans="1:22" x14ac:dyDescent="0.25">
      <c r="A56" t="s">
        <v>191</v>
      </c>
      <c r="B56" s="4">
        <v>5410013127109</v>
      </c>
      <c r="C56" s="4">
        <v>5410013127116</v>
      </c>
      <c r="D56" t="s">
        <v>68</v>
      </c>
      <c r="E56" t="s">
        <v>117</v>
      </c>
      <c r="F56">
        <v>12</v>
      </c>
      <c r="G56" s="42">
        <v>9.2680000000000007</v>
      </c>
      <c r="H56" s="42">
        <v>0.79500000000000004</v>
      </c>
      <c r="I56" s="42">
        <v>1.2E-2</v>
      </c>
      <c r="J56" s="42">
        <v>0</v>
      </c>
      <c r="K56" s="42">
        <v>0</v>
      </c>
      <c r="M56" t="s">
        <v>191</v>
      </c>
      <c r="N56" s="46">
        <v>44287</v>
      </c>
      <c r="O56" s="4">
        <v>5410013127109</v>
      </c>
      <c r="P56" s="4">
        <v>5410013127116</v>
      </c>
      <c r="Q56" s="14">
        <v>9.2680000000000007</v>
      </c>
      <c r="R56" s="14">
        <v>0.79500000000000004</v>
      </c>
      <c r="S56" s="14">
        <v>1.6E-2</v>
      </c>
      <c r="T56" s="43">
        <v>0</v>
      </c>
      <c r="U56" s="43">
        <v>0</v>
      </c>
      <c r="V56" s="42">
        <v>0</v>
      </c>
    </row>
    <row r="57" spans="1:22" x14ac:dyDescent="0.25">
      <c r="A57" t="s">
        <v>192</v>
      </c>
      <c r="B57" s="4">
        <v>5410013114307</v>
      </c>
      <c r="C57" s="4">
        <v>5410013114314</v>
      </c>
      <c r="D57" t="s">
        <v>69</v>
      </c>
      <c r="E57" t="s">
        <v>117</v>
      </c>
      <c r="F57">
        <v>12</v>
      </c>
      <c r="G57" s="42">
        <v>9.2680000000000007</v>
      </c>
      <c r="H57" s="42">
        <v>0.79500000000000004</v>
      </c>
      <c r="I57" s="42">
        <v>1.2E-2</v>
      </c>
      <c r="J57" s="42">
        <v>0</v>
      </c>
      <c r="K57" s="42">
        <v>0</v>
      </c>
      <c r="M57" t="s">
        <v>192</v>
      </c>
      <c r="N57" s="46">
        <v>44287</v>
      </c>
      <c r="O57" s="4">
        <v>5410013114307</v>
      </c>
      <c r="P57" s="4">
        <v>5410013114314</v>
      </c>
      <c r="Q57" s="14">
        <v>9.2680000000000007</v>
      </c>
      <c r="R57" s="14">
        <v>0.79500000000000004</v>
      </c>
      <c r="S57" s="14">
        <v>1.6E-2</v>
      </c>
      <c r="T57" s="43">
        <v>0</v>
      </c>
      <c r="U57" s="43">
        <v>0</v>
      </c>
      <c r="V57" s="42">
        <v>0</v>
      </c>
    </row>
    <row r="58" spans="1:22" x14ac:dyDescent="0.25">
      <c r="A58" t="s">
        <v>193</v>
      </c>
      <c r="B58" s="4">
        <v>5410013156604</v>
      </c>
      <c r="C58" s="4">
        <v>5410013156611</v>
      </c>
      <c r="D58" t="s">
        <v>71</v>
      </c>
      <c r="E58" t="s">
        <v>119</v>
      </c>
      <c r="F58">
        <v>6</v>
      </c>
      <c r="G58" s="42">
        <v>3.452</v>
      </c>
      <c r="H58" s="42">
        <v>0.26500000000000001</v>
      </c>
      <c r="I58" s="42">
        <v>9.4E-2</v>
      </c>
      <c r="J58" s="42">
        <v>0</v>
      </c>
      <c r="K58" s="42">
        <v>0</v>
      </c>
      <c r="M58" t="s">
        <v>278</v>
      </c>
      <c r="N58" s="46">
        <v>44287</v>
      </c>
      <c r="O58" s="36" t="s">
        <v>140</v>
      </c>
      <c r="P58" s="36" t="s">
        <v>140</v>
      </c>
      <c r="Q58" s="14">
        <v>3.452</v>
      </c>
      <c r="R58" s="14">
        <v>0.26500000000000001</v>
      </c>
      <c r="S58" s="14">
        <v>9.9999999999999985E-3</v>
      </c>
      <c r="T58" s="43">
        <v>0</v>
      </c>
      <c r="U58" s="43">
        <v>0</v>
      </c>
      <c r="V58" s="42">
        <v>9.6000000000000002E-2</v>
      </c>
    </row>
    <row r="59" spans="1:22" x14ac:dyDescent="0.25">
      <c r="A59" t="s">
        <v>194</v>
      </c>
      <c r="B59" s="4">
        <v>5410013160809</v>
      </c>
      <c r="C59" s="4">
        <v>5410013160816</v>
      </c>
      <c r="D59" t="s">
        <v>72</v>
      </c>
      <c r="E59" t="s">
        <v>119</v>
      </c>
      <c r="F59">
        <v>6</v>
      </c>
      <c r="G59" s="42">
        <v>3.452</v>
      </c>
      <c r="H59" s="42">
        <v>0.26500000000000001</v>
      </c>
      <c r="I59" s="42">
        <v>9.4E-2</v>
      </c>
      <c r="J59" s="42">
        <v>0</v>
      </c>
      <c r="K59" s="42">
        <v>0</v>
      </c>
      <c r="M59" t="s">
        <v>312</v>
      </c>
      <c r="N59" s="46">
        <v>44287</v>
      </c>
      <c r="O59" s="36" t="s">
        <v>140</v>
      </c>
      <c r="P59" s="36" t="s">
        <v>140</v>
      </c>
      <c r="Q59" s="14">
        <v>3.452</v>
      </c>
      <c r="R59" s="14">
        <v>0.26500000000000001</v>
      </c>
      <c r="S59" s="14">
        <v>9.9999999999999985E-3</v>
      </c>
      <c r="T59" s="43">
        <v>0</v>
      </c>
      <c r="U59" s="43">
        <v>0</v>
      </c>
      <c r="V59" s="42">
        <v>9.6000000000000002E-2</v>
      </c>
    </row>
    <row r="60" spans="1:22" x14ac:dyDescent="0.25">
      <c r="A60" t="s">
        <v>195</v>
      </c>
      <c r="B60" s="4">
        <v>5410013163800</v>
      </c>
      <c r="C60" s="4">
        <v>5410013163817</v>
      </c>
      <c r="D60" t="s">
        <v>73</v>
      </c>
      <c r="E60" t="s">
        <v>118</v>
      </c>
      <c r="F60">
        <v>6</v>
      </c>
      <c r="G60" s="42">
        <v>5.5590000000000002</v>
      </c>
      <c r="H60" s="42">
        <v>0.53</v>
      </c>
      <c r="I60" s="42">
        <v>1.6E-2</v>
      </c>
      <c r="J60" s="42">
        <v>0.375</v>
      </c>
      <c r="K60" s="42">
        <v>0.12</v>
      </c>
      <c r="M60" t="s">
        <v>279</v>
      </c>
      <c r="N60" s="46">
        <v>44287</v>
      </c>
      <c r="O60" s="36" t="s">
        <v>140</v>
      </c>
      <c r="P60" s="36" t="s">
        <v>140</v>
      </c>
      <c r="Q60" s="14">
        <v>5.4390000000000001</v>
      </c>
      <c r="R60" s="14">
        <v>0.53</v>
      </c>
      <c r="S60" s="14">
        <v>1.8000000000000002E-2</v>
      </c>
      <c r="T60" s="43">
        <v>0</v>
      </c>
      <c r="U60" s="43">
        <v>0</v>
      </c>
      <c r="V60" s="42">
        <v>0.10799999999999998</v>
      </c>
    </row>
    <row r="61" spans="1:22" x14ac:dyDescent="0.25">
      <c r="A61" t="s">
        <v>196</v>
      </c>
      <c r="B61" s="4">
        <v>5410013163145</v>
      </c>
      <c r="C61" s="4">
        <v>5410013163152</v>
      </c>
      <c r="D61" t="s">
        <v>74</v>
      </c>
      <c r="E61" t="s">
        <v>118</v>
      </c>
      <c r="F61">
        <v>6</v>
      </c>
      <c r="G61" s="42">
        <v>7.3440000000000003</v>
      </c>
      <c r="H61" s="42">
        <v>0.53</v>
      </c>
      <c r="I61" s="42">
        <v>1.7000000000000001E-2</v>
      </c>
      <c r="J61" s="42">
        <v>0.375</v>
      </c>
      <c r="K61" s="42">
        <v>0.12</v>
      </c>
      <c r="M61" t="s">
        <v>280</v>
      </c>
      <c r="N61" s="46">
        <v>44287</v>
      </c>
      <c r="O61" s="36" t="s">
        <v>140</v>
      </c>
      <c r="P61" s="36" t="s">
        <v>140</v>
      </c>
      <c r="Q61" s="14">
        <v>7.2240000000000002</v>
      </c>
      <c r="R61" s="14">
        <v>0.53</v>
      </c>
      <c r="S61" s="14">
        <v>1.9E-2</v>
      </c>
      <c r="T61" s="43">
        <v>0</v>
      </c>
      <c r="U61" s="43">
        <v>0</v>
      </c>
      <c r="V61" s="42">
        <v>0.10799999999999998</v>
      </c>
    </row>
    <row r="62" spans="1:22" x14ac:dyDescent="0.25">
      <c r="A62" t="s">
        <v>197</v>
      </c>
      <c r="B62" s="4">
        <v>5410013137009</v>
      </c>
      <c r="C62" s="4">
        <v>5410013137023</v>
      </c>
      <c r="D62" t="s">
        <v>75</v>
      </c>
      <c r="E62" t="s">
        <v>119</v>
      </c>
      <c r="F62">
        <v>24</v>
      </c>
      <c r="G62" s="42">
        <v>11.398999999999999</v>
      </c>
      <c r="H62" s="42">
        <v>0.69899999999999995</v>
      </c>
      <c r="I62" s="42">
        <v>0.35099999999999998</v>
      </c>
      <c r="J62" s="42">
        <v>0</v>
      </c>
      <c r="K62" s="42">
        <v>0</v>
      </c>
      <c r="M62" t="s">
        <v>281</v>
      </c>
      <c r="N62" s="46">
        <v>44287</v>
      </c>
      <c r="O62" s="36" t="s">
        <v>140</v>
      </c>
      <c r="P62" s="36" t="s">
        <v>140</v>
      </c>
      <c r="Q62" s="14">
        <v>11.398999999999999</v>
      </c>
      <c r="R62" s="14">
        <v>0.69899999999999995</v>
      </c>
      <c r="S62" s="14">
        <v>4.4999999999999998E-2</v>
      </c>
      <c r="T62" s="43">
        <v>0</v>
      </c>
      <c r="U62" s="43">
        <v>0</v>
      </c>
      <c r="V62" s="42">
        <v>0.38400000000000001</v>
      </c>
    </row>
    <row r="63" spans="1:22" x14ac:dyDescent="0.25">
      <c r="A63" t="s">
        <v>198</v>
      </c>
      <c r="B63" s="4">
        <v>5410013154549</v>
      </c>
      <c r="C63" s="4">
        <v>5410013154556</v>
      </c>
      <c r="D63" t="s">
        <v>76</v>
      </c>
      <c r="E63" t="s">
        <v>119</v>
      </c>
      <c r="F63">
        <v>6</v>
      </c>
      <c r="G63" s="42">
        <v>3.452</v>
      </c>
      <c r="H63" s="42">
        <v>0.26500000000000001</v>
      </c>
      <c r="I63" s="42">
        <v>9.4E-2</v>
      </c>
      <c r="J63" s="42">
        <v>0</v>
      </c>
      <c r="K63" s="42">
        <v>0</v>
      </c>
      <c r="M63" t="s">
        <v>282</v>
      </c>
      <c r="N63" s="46">
        <v>44287</v>
      </c>
      <c r="O63" s="36" t="s">
        <v>140</v>
      </c>
      <c r="P63" s="36" t="s">
        <v>140</v>
      </c>
      <c r="Q63" s="14">
        <v>3.452</v>
      </c>
      <c r="R63" s="14">
        <v>0.26500000000000001</v>
      </c>
      <c r="S63" s="14">
        <v>9.9999999999999985E-3</v>
      </c>
      <c r="T63" s="43">
        <v>0</v>
      </c>
      <c r="U63" s="43">
        <v>0</v>
      </c>
      <c r="V63" s="42">
        <v>9.6000000000000002E-2</v>
      </c>
    </row>
    <row r="64" spans="1:22" x14ac:dyDescent="0.25">
      <c r="A64" t="s">
        <v>199</v>
      </c>
      <c r="B64" s="4">
        <v>5410013154044</v>
      </c>
      <c r="C64" s="4">
        <v>5410013154051</v>
      </c>
      <c r="D64" t="s">
        <v>77</v>
      </c>
      <c r="E64" t="s">
        <v>119</v>
      </c>
      <c r="F64">
        <v>6</v>
      </c>
      <c r="G64" s="42">
        <v>3.452</v>
      </c>
      <c r="H64" s="42">
        <v>0.26500000000000001</v>
      </c>
      <c r="I64" s="42">
        <v>9.4E-2</v>
      </c>
      <c r="J64" s="42">
        <v>0</v>
      </c>
      <c r="K64" s="42">
        <v>0</v>
      </c>
      <c r="M64" t="s">
        <v>283</v>
      </c>
      <c r="N64" s="46">
        <v>44287</v>
      </c>
      <c r="O64" s="36" t="s">
        <v>140</v>
      </c>
      <c r="P64" s="36" t="s">
        <v>140</v>
      </c>
      <c r="Q64" s="14">
        <v>3.452</v>
      </c>
      <c r="R64" s="14">
        <v>0.26500000000000001</v>
      </c>
      <c r="S64" s="14">
        <v>9.9999999999999985E-3</v>
      </c>
      <c r="T64" s="43">
        <v>0</v>
      </c>
      <c r="U64" s="43">
        <v>0</v>
      </c>
      <c r="V64" s="42">
        <v>9.6000000000000002E-2</v>
      </c>
    </row>
    <row r="65" spans="1:22" x14ac:dyDescent="0.25">
      <c r="A65" t="s">
        <v>200</v>
      </c>
      <c r="B65" s="4">
        <v>5410013153528</v>
      </c>
      <c r="C65" s="4">
        <v>5410013153535</v>
      </c>
      <c r="D65" t="s">
        <v>78</v>
      </c>
      <c r="E65" t="s">
        <v>119</v>
      </c>
      <c r="F65">
        <v>6</v>
      </c>
      <c r="G65" s="42">
        <v>3.452</v>
      </c>
      <c r="H65" s="42">
        <v>0.26500000000000001</v>
      </c>
      <c r="I65" s="42">
        <v>9.4E-2</v>
      </c>
      <c r="J65" s="42">
        <v>0</v>
      </c>
      <c r="K65" s="42">
        <v>0</v>
      </c>
      <c r="M65" t="s">
        <v>284</v>
      </c>
      <c r="N65" s="46">
        <v>44287</v>
      </c>
      <c r="O65" s="36" t="s">
        <v>140</v>
      </c>
      <c r="P65" s="36" t="s">
        <v>140</v>
      </c>
      <c r="Q65" s="14">
        <v>3.452</v>
      </c>
      <c r="R65" s="14">
        <v>0.26500000000000001</v>
      </c>
      <c r="S65" s="14">
        <v>9.9999999999999985E-3</v>
      </c>
      <c r="T65" s="43">
        <v>0</v>
      </c>
      <c r="U65" s="43">
        <v>0</v>
      </c>
      <c r="V65" s="42">
        <v>9.6000000000000002E-2</v>
      </c>
    </row>
    <row r="66" spans="1:22" x14ac:dyDescent="0.25">
      <c r="A66" t="s">
        <v>201</v>
      </c>
      <c r="B66" s="4">
        <v>5410013153122</v>
      </c>
      <c r="C66" s="4">
        <v>5410013153139</v>
      </c>
      <c r="D66" t="s">
        <v>80</v>
      </c>
      <c r="E66" t="s">
        <v>119</v>
      </c>
      <c r="F66">
        <v>6</v>
      </c>
      <c r="G66" s="42">
        <v>3.452</v>
      </c>
      <c r="H66" s="42">
        <v>0.26500000000000001</v>
      </c>
      <c r="I66" s="42">
        <v>9.4E-2</v>
      </c>
      <c r="J66" s="42">
        <v>0</v>
      </c>
      <c r="K66" s="42">
        <v>0</v>
      </c>
      <c r="M66" t="s">
        <v>285</v>
      </c>
      <c r="N66" s="46">
        <v>44287</v>
      </c>
      <c r="O66" s="36" t="s">
        <v>140</v>
      </c>
      <c r="P66" s="36" t="s">
        <v>140</v>
      </c>
      <c r="Q66" s="14">
        <v>3.452</v>
      </c>
      <c r="R66" s="14">
        <v>0.26500000000000001</v>
      </c>
      <c r="S66" s="14">
        <v>9.9999999999999985E-3</v>
      </c>
      <c r="T66" s="43">
        <v>0</v>
      </c>
      <c r="U66" s="43">
        <v>0</v>
      </c>
      <c r="V66" s="42">
        <v>9.6000000000000002E-2</v>
      </c>
    </row>
    <row r="67" spans="1:22" x14ac:dyDescent="0.25">
      <c r="A67" t="s">
        <v>202</v>
      </c>
      <c r="B67" s="4">
        <v>5410013164661</v>
      </c>
      <c r="C67" s="4">
        <v>5410013164678</v>
      </c>
      <c r="D67" t="s">
        <v>81</v>
      </c>
      <c r="E67" t="s">
        <v>118</v>
      </c>
      <c r="F67">
        <v>6</v>
      </c>
      <c r="G67" s="42">
        <v>8.4090000000000007</v>
      </c>
      <c r="H67" s="42">
        <v>0.66200000000000003</v>
      </c>
      <c r="I67" s="42">
        <v>1.7999999999999999E-2</v>
      </c>
      <c r="J67" s="42">
        <v>0.375</v>
      </c>
      <c r="K67" s="42">
        <v>0.12</v>
      </c>
      <c r="M67" t="s">
        <v>313</v>
      </c>
      <c r="N67" s="46">
        <v>44287</v>
      </c>
      <c r="O67" s="36" t="s">
        <v>140</v>
      </c>
      <c r="P67" s="36" t="s">
        <v>140</v>
      </c>
      <c r="Q67" s="14">
        <v>8.2890000000000015</v>
      </c>
      <c r="R67" s="14">
        <v>0.66200000000000003</v>
      </c>
      <c r="S67" s="14">
        <v>2.1000000000000001E-2</v>
      </c>
      <c r="T67" s="43">
        <v>0</v>
      </c>
      <c r="U67" s="43">
        <v>0</v>
      </c>
      <c r="V67" s="42">
        <v>0.10799999999999998</v>
      </c>
    </row>
    <row r="68" spans="1:22" x14ac:dyDescent="0.25">
      <c r="A68" t="s">
        <v>203</v>
      </c>
      <c r="B68" s="4">
        <v>5410013164166</v>
      </c>
      <c r="C68" s="4">
        <v>5410013164173</v>
      </c>
      <c r="D68" t="s">
        <v>82</v>
      </c>
      <c r="E68" t="s">
        <v>118</v>
      </c>
      <c r="F68">
        <v>6</v>
      </c>
      <c r="G68" s="42">
        <v>8.4090000000000007</v>
      </c>
      <c r="H68" s="42">
        <v>0.66200000000000003</v>
      </c>
      <c r="I68" s="42">
        <v>1.7999999999999999E-2</v>
      </c>
      <c r="J68" s="42">
        <v>0.375</v>
      </c>
      <c r="K68" s="42">
        <v>0.12</v>
      </c>
      <c r="M68" t="s">
        <v>286</v>
      </c>
      <c r="N68" s="46">
        <v>44287</v>
      </c>
      <c r="O68" s="36" t="s">
        <v>140</v>
      </c>
      <c r="P68" s="36" t="s">
        <v>140</v>
      </c>
      <c r="Q68" s="14">
        <v>8.2890000000000015</v>
      </c>
      <c r="R68" s="14">
        <v>0.66200000000000003</v>
      </c>
      <c r="S68" s="14">
        <v>2.1000000000000001E-2</v>
      </c>
      <c r="T68" s="43">
        <v>0</v>
      </c>
      <c r="U68" s="43">
        <v>0</v>
      </c>
      <c r="V68" s="42">
        <v>0.10799999999999998</v>
      </c>
    </row>
    <row r="69" spans="1:22" x14ac:dyDescent="0.25">
      <c r="A69" t="s">
        <v>204</v>
      </c>
      <c r="B69" s="4">
        <v>5410013163602</v>
      </c>
      <c r="C69" s="4">
        <v>5410013163619</v>
      </c>
      <c r="D69" t="s">
        <v>85</v>
      </c>
      <c r="E69" t="s">
        <v>119</v>
      </c>
      <c r="F69">
        <v>6</v>
      </c>
      <c r="G69" s="42">
        <v>3.452</v>
      </c>
      <c r="H69" s="42">
        <v>0.26500000000000001</v>
      </c>
      <c r="I69" s="42">
        <v>9.4E-2</v>
      </c>
      <c r="J69" s="42">
        <v>0</v>
      </c>
      <c r="K69" s="42">
        <v>0</v>
      </c>
      <c r="M69" t="s">
        <v>287</v>
      </c>
      <c r="N69" s="46">
        <v>44287</v>
      </c>
      <c r="O69" s="36" t="s">
        <v>140</v>
      </c>
      <c r="P69" s="36" t="s">
        <v>140</v>
      </c>
      <c r="Q69" s="14">
        <v>3.452</v>
      </c>
      <c r="R69" s="14">
        <v>0.26500000000000001</v>
      </c>
      <c r="S69" s="14">
        <v>9.9999999999999985E-3</v>
      </c>
      <c r="T69" s="43">
        <v>0</v>
      </c>
      <c r="U69" s="43">
        <v>0</v>
      </c>
      <c r="V69" s="42">
        <v>9.6000000000000002E-2</v>
      </c>
    </row>
    <row r="70" spans="1:22" x14ac:dyDescent="0.25">
      <c r="A70" t="s">
        <v>205</v>
      </c>
      <c r="B70" s="4">
        <v>5410013185093</v>
      </c>
      <c r="C70" s="4">
        <v>5410013185109</v>
      </c>
      <c r="D70" t="s">
        <v>86</v>
      </c>
      <c r="E70" t="s">
        <v>118</v>
      </c>
      <c r="F70">
        <v>6</v>
      </c>
      <c r="G70" s="42">
        <v>7.1029999999999998</v>
      </c>
      <c r="H70" s="42">
        <v>0.53</v>
      </c>
      <c r="I70" s="42">
        <v>1.7000000000000001E-2</v>
      </c>
      <c r="J70" s="42">
        <v>0.375</v>
      </c>
      <c r="K70" s="42">
        <v>0.12</v>
      </c>
      <c r="M70" t="s">
        <v>288</v>
      </c>
      <c r="N70" s="46">
        <v>44287</v>
      </c>
      <c r="O70" s="36" t="s">
        <v>140</v>
      </c>
      <c r="P70" s="36" t="s">
        <v>140</v>
      </c>
      <c r="Q70" s="14">
        <v>6.9829999999999997</v>
      </c>
      <c r="R70" s="14">
        <v>0.53</v>
      </c>
      <c r="S70" s="14">
        <v>1.8000000000000002E-2</v>
      </c>
      <c r="T70" s="43">
        <v>0</v>
      </c>
      <c r="U70" s="43">
        <v>0</v>
      </c>
      <c r="V70" s="42">
        <v>0.10799999999999998</v>
      </c>
    </row>
    <row r="71" spans="1:22" x14ac:dyDescent="0.25">
      <c r="A71" t="s">
        <v>206</v>
      </c>
      <c r="B71" s="4">
        <v>5410013186595</v>
      </c>
      <c r="C71" s="4">
        <v>5410013186601</v>
      </c>
      <c r="D71" t="s">
        <v>87</v>
      </c>
      <c r="E71" t="s">
        <v>118</v>
      </c>
      <c r="F71">
        <v>6</v>
      </c>
      <c r="G71" s="42">
        <v>7.1029999999999998</v>
      </c>
      <c r="H71" s="42">
        <v>0.53</v>
      </c>
      <c r="I71" s="42">
        <v>1.7000000000000001E-2</v>
      </c>
      <c r="J71" s="42">
        <v>0.375</v>
      </c>
      <c r="K71" s="42">
        <v>0.12</v>
      </c>
      <c r="M71" t="s">
        <v>289</v>
      </c>
      <c r="N71" s="46">
        <v>44287</v>
      </c>
      <c r="O71" s="36" t="s">
        <v>140</v>
      </c>
      <c r="P71" s="36" t="s">
        <v>140</v>
      </c>
      <c r="Q71" s="14">
        <v>6.9829999999999997</v>
      </c>
      <c r="R71" s="14">
        <v>0.53</v>
      </c>
      <c r="S71" s="14">
        <v>1.8000000000000002E-2</v>
      </c>
      <c r="T71" s="43">
        <v>0</v>
      </c>
      <c r="U71" s="43">
        <v>0</v>
      </c>
      <c r="V71" s="42">
        <v>0.10799999999999998</v>
      </c>
    </row>
    <row r="72" spans="1:22" x14ac:dyDescent="0.25">
      <c r="A72" t="s">
        <v>207</v>
      </c>
      <c r="B72" s="4">
        <v>5410013187592</v>
      </c>
      <c r="C72" s="4">
        <v>5410013187608</v>
      </c>
      <c r="D72" t="s">
        <v>88</v>
      </c>
      <c r="E72" t="s">
        <v>118</v>
      </c>
      <c r="F72">
        <v>6</v>
      </c>
      <c r="G72" s="42">
        <v>7.1029999999999998</v>
      </c>
      <c r="H72" s="42">
        <v>0.53</v>
      </c>
      <c r="I72" s="42">
        <v>1.7000000000000001E-2</v>
      </c>
      <c r="J72" s="42">
        <v>0.375</v>
      </c>
      <c r="K72" s="42">
        <v>0.12</v>
      </c>
      <c r="M72" t="s">
        <v>290</v>
      </c>
      <c r="N72" s="46">
        <v>44287</v>
      </c>
      <c r="O72" s="36" t="s">
        <v>140</v>
      </c>
      <c r="P72" s="36" t="s">
        <v>140</v>
      </c>
      <c r="Q72" s="14">
        <v>6.9829999999999997</v>
      </c>
      <c r="R72" s="14">
        <v>0.53</v>
      </c>
      <c r="S72" s="14">
        <v>1.8000000000000002E-2</v>
      </c>
      <c r="T72" s="43">
        <v>0</v>
      </c>
      <c r="U72" s="43">
        <v>0</v>
      </c>
      <c r="V72" s="42">
        <v>0.10799999999999998</v>
      </c>
    </row>
    <row r="73" spans="1:22" x14ac:dyDescent="0.25">
      <c r="A73" t="s">
        <v>208</v>
      </c>
      <c r="B73" s="4">
        <v>5410013185000</v>
      </c>
      <c r="C73" s="4">
        <v>5410013185017</v>
      </c>
      <c r="D73" t="s">
        <v>89</v>
      </c>
      <c r="E73" t="s">
        <v>119</v>
      </c>
      <c r="F73">
        <v>6</v>
      </c>
      <c r="G73" s="42">
        <v>3.8</v>
      </c>
      <c r="H73" s="42">
        <v>0.26500000000000001</v>
      </c>
      <c r="I73" s="42">
        <v>9.7000000000000003E-2</v>
      </c>
      <c r="J73" s="42">
        <v>0</v>
      </c>
      <c r="K73" s="42">
        <v>0</v>
      </c>
      <c r="M73" t="s">
        <v>291</v>
      </c>
      <c r="N73" s="46">
        <v>44287</v>
      </c>
      <c r="O73" s="36" t="s">
        <v>140</v>
      </c>
      <c r="P73" s="36" t="s">
        <v>140</v>
      </c>
      <c r="Q73" s="14">
        <v>3.8</v>
      </c>
      <c r="R73" s="14">
        <v>0.26500000000000001</v>
      </c>
      <c r="S73" s="14">
        <v>1.2E-2</v>
      </c>
      <c r="T73" s="43">
        <v>0</v>
      </c>
      <c r="U73" s="43">
        <v>0</v>
      </c>
      <c r="V73" s="42">
        <v>9.6000000000000002E-2</v>
      </c>
    </row>
    <row r="74" spans="1:22" x14ac:dyDescent="0.25">
      <c r="A74" t="s">
        <v>209</v>
      </c>
      <c r="B74" s="4">
        <v>5410013186502</v>
      </c>
      <c r="C74" s="4">
        <v>5410013186519</v>
      </c>
      <c r="D74" t="s">
        <v>90</v>
      </c>
      <c r="E74" t="s">
        <v>119</v>
      </c>
      <c r="F74">
        <v>6</v>
      </c>
      <c r="G74" s="42">
        <v>3.8</v>
      </c>
      <c r="H74" s="42">
        <v>0.26500000000000001</v>
      </c>
      <c r="I74" s="42">
        <v>9.7000000000000003E-2</v>
      </c>
      <c r="J74" s="42">
        <v>0</v>
      </c>
      <c r="K74" s="42">
        <v>0</v>
      </c>
      <c r="M74" t="s">
        <v>292</v>
      </c>
      <c r="N74" s="46">
        <v>44287</v>
      </c>
      <c r="O74" s="36" t="s">
        <v>140</v>
      </c>
      <c r="P74" s="36" t="s">
        <v>140</v>
      </c>
      <c r="Q74" s="14">
        <v>3.8</v>
      </c>
      <c r="R74" s="14">
        <v>0.26500000000000001</v>
      </c>
      <c r="S74" s="14">
        <v>1.2E-2</v>
      </c>
      <c r="T74" s="43">
        <v>0</v>
      </c>
      <c r="U74" s="43">
        <v>0</v>
      </c>
      <c r="V74" s="42">
        <v>9.6000000000000002E-2</v>
      </c>
    </row>
    <row r="75" spans="1:22" x14ac:dyDescent="0.25">
      <c r="A75" t="s">
        <v>210</v>
      </c>
      <c r="B75" s="4">
        <v>5410013187509</v>
      </c>
      <c r="C75" s="4">
        <v>5410013187516</v>
      </c>
      <c r="D75" t="s">
        <v>91</v>
      </c>
      <c r="E75" t="s">
        <v>119</v>
      </c>
      <c r="F75">
        <v>6</v>
      </c>
      <c r="G75" s="42">
        <v>3.8</v>
      </c>
      <c r="H75" s="42">
        <v>0.26500000000000001</v>
      </c>
      <c r="I75" s="42">
        <v>9.7000000000000003E-2</v>
      </c>
      <c r="J75" s="42">
        <v>0</v>
      </c>
      <c r="K75" s="42">
        <v>0</v>
      </c>
      <c r="M75" t="s">
        <v>293</v>
      </c>
      <c r="N75" s="46">
        <v>44287</v>
      </c>
      <c r="O75" s="36" t="s">
        <v>140</v>
      </c>
      <c r="P75" s="36" t="s">
        <v>140</v>
      </c>
      <c r="Q75" s="14">
        <v>3.8</v>
      </c>
      <c r="R75" s="14">
        <v>0.26500000000000001</v>
      </c>
      <c r="S75" s="14">
        <v>1.2E-2</v>
      </c>
      <c r="T75" s="43">
        <v>0</v>
      </c>
      <c r="U75" s="43">
        <v>0</v>
      </c>
      <c r="V75" s="42">
        <v>9.6000000000000002E-2</v>
      </c>
    </row>
    <row r="76" spans="1:22" x14ac:dyDescent="0.25">
      <c r="A76" t="s">
        <v>211</v>
      </c>
      <c r="B76" s="4">
        <v>5410013166702</v>
      </c>
      <c r="C76" s="4">
        <v>5410013166719</v>
      </c>
      <c r="D76" t="s">
        <v>92</v>
      </c>
      <c r="E76" t="s">
        <v>118</v>
      </c>
      <c r="F76">
        <v>6</v>
      </c>
      <c r="G76" s="42">
        <v>5.5590000000000002</v>
      </c>
      <c r="H76" s="42">
        <v>0.53</v>
      </c>
      <c r="I76" s="42">
        <v>1.6E-2</v>
      </c>
      <c r="J76" s="42">
        <v>0.375</v>
      </c>
      <c r="K76" s="42">
        <v>0.12</v>
      </c>
      <c r="M76" t="s">
        <v>294</v>
      </c>
      <c r="N76" s="46">
        <v>44287</v>
      </c>
      <c r="O76" s="36" t="s">
        <v>140</v>
      </c>
      <c r="P76" s="36" t="s">
        <v>140</v>
      </c>
      <c r="Q76" s="14">
        <v>5.4390000000000001</v>
      </c>
      <c r="R76" s="14">
        <v>0.53</v>
      </c>
      <c r="S76" s="14">
        <v>1.8000000000000002E-2</v>
      </c>
      <c r="T76" s="43">
        <v>0</v>
      </c>
      <c r="U76" s="43">
        <v>0</v>
      </c>
      <c r="V76" s="42">
        <v>0.10799999999999998</v>
      </c>
    </row>
    <row r="77" spans="1:22" x14ac:dyDescent="0.25">
      <c r="A77" t="s">
        <v>212</v>
      </c>
      <c r="B77" s="4">
        <v>5410013166733</v>
      </c>
      <c r="C77" s="4">
        <v>5410013166740</v>
      </c>
      <c r="D77" t="s">
        <v>93</v>
      </c>
      <c r="E77" t="s">
        <v>119</v>
      </c>
      <c r="F77">
        <v>6</v>
      </c>
      <c r="G77" s="42">
        <v>3.452</v>
      </c>
      <c r="H77" s="42">
        <v>0.26500000000000001</v>
      </c>
      <c r="I77" s="42">
        <v>9.4E-2</v>
      </c>
      <c r="J77" s="42">
        <v>0</v>
      </c>
      <c r="K77" s="42">
        <v>0</v>
      </c>
      <c r="M77" t="s">
        <v>295</v>
      </c>
      <c r="N77" s="46">
        <v>44287</v>
      </c>
      <c r="O77" s="36" t="s">
        <v>140</v>
      </c>
      <c r="P77" s="36" t="s">
        <v>140</v>
      </c>
      <c r="Q77" s="14">
        <v>3.452</v>
      </c>
      <c r="R77" s="14">
        <v>0.26500000000000001</v>
      </c>
      <c r="S77" s="14">
        <v>9.9999999999999985E-3</v>
      </c>
      <c r="T77" s="43">
        <v>0</v>
      </c>
      <c r="U77" s="43">
        <v>0</v>
      </c>
      <c r="V77" s="42">
        <v>9.6000000000000002E-2</v>
      </c>
    </row>
    <row r="78" spans="1:22" x14ac:dyDescent="0.25">
      <c r="A78" t="s">
        <v>213</v>
      </c>
      <c r="B78" s="4">
        <v>5410013189084</v>
      </c>
      <c r="C78" s="4">
        <v>5410013189091</v>
      </c>
      <c r="D78" t="s">
        <v>94</v>
      </c>
      <c r="E78" t="s">
        <v>119</v>
      </c>
      <c r="F78">
        <v>6</v>
      </c>
      <c r="G78" s="42">
        <v>3.8</v>
      </c>
      <c r="H78" s="42">
        <v>0.26500000000000001</v>
      </c>
      <c r="I78" s="42">
        <v>9.7000000000000003E-2</v>
      </c>
      <c r="J78" s="42">
        <v>0</v>
      </c>
      <c r="K78" s="42">
        <v>0</v>
      </c>
      <c r="M78" t="s">
        <v>296</v>
      </c>
      <c r="N78" s="46">
        <v>44287</v>
      </c>
      <c r="O78" s="36" t="s">
        <v>140</v>
      </c>
      <c r="P78" s="36" t="s">
        <v>140</v>
      </c>
      <c r="Q78" s="14">
        <v>3.8</v>
      </c>
      <c r="R78" s="14">
        <v>0.26500000000000001</v>
      </c>
      <c r="S78" s="14">
        <v>1.2E-2</v>
      </c>
      <c r="T78" s="43">
        <v>0</v>
      </c>
      <c r="U78" s="43">
        <v>0</v>
      </c>
      <c r="V78" s="42">
        <v>9.6000000000000002E-2</v>
      </c>
    </row>
    <row r="79" spans="1:22" x14ac:dyDescent="0.25">
      <c r="A79" t="s">
        <v>214</v>
      </c>
      <c r="B79" s="4">
        <v>5410013189008</v>
      </c>
      <c r="C79" s="4">
        <v>5410013189015</v>
      </c>
      <c r="D79" t="s">
        <v>95</v>
      </c>
      <c r="E79" t="s">
        <v>118</v>
      </c>
      <c r="F79">
        <v>6</v>
      </c>
      <c r="G79" s="42">
        <v>7.1029999999999998</v>
      </c>
      <c r="H79" s="42">
        <v>0.53</v>
      </c>
      <c r="I79" s="42">
        <v>1.7000000000000001E-2</v>
      </c>
      <c r="J79" s="42">
        <v>0.375</v>
      </c>
      <c r="K79" s="42">
        <v>0.12</v>
      </c>
      <c r="M79" t="s">
        <v>297</v>
      </c>
      <c r="N79" s="46">
        <v>44287</v>
      </c>
      <c r="O79" s="36" t="s">
        <v>140</v>
      </c>
      <c r="P79" s="36" t="s">
        <v>140</v>
      </c>
      <c r="Q79" s="14">
        <v>6.9829999999999997</v>
      </c>
      <c r="R79" s="14">
        <v>0.53</v>
      </c>
      <c r="S79" s="14">
        <v>1.8000000000000002E-2</v>
      </c>
      <c r="T79" s="43">
        <v>0</v>
      </c>
      <c r="U79" s="43">
        <v>0</v>
      </c>
      <c r="V79" s="42">
        <v>0.10799999999999998</v>
      </c>
    </row>
    <row r="80" spans="1:22" x14ac:dyDescent="0.25">
      <c r="A80" t="s">
        <v>215</v>
      </c>
      <c r="B80" s="4">
        <v>5410013138013</v>
      </c>
      <c r="C80" s="4">
        <v>5410013138013</v>
      </c>
      <c r="D80" t="s">
        <v>96</v>
      </c>
      <c r="E80" t="s">
        <v>118</v>
      </c>
      <c r="F80">
        <v>144</v>
      </c>
      <c r="G80" s="42">
        <v>148.85499999999999</v>
      </c>
      <c r="H80" s="42">
        <v>12.715200000000001</v>
      </c>
      <c r="I80" s="42">
        <v>0.32</v>
      </c>
      <c r="J80" s="42">
        <v>9</v>
      </c>
      <c r="K80" s="42">
        <v>2.88</v>
      </c>
      <c r="M80" t="s">
        <v>299</v>
      </c>
      <c r="N80" s="46">
        <v>44287</v>
      </c>
      <c r="O80" s="36" t="s">
        <v>140</v>
      </c>
      <c r="P80" s="36" t="s">
        <v>140</v>
      </c>
      <c r="Q80" s="14">
        <v>145.97499999999999</v>
      </c>
      <c r="R80" s="14">
        <v>12.715200000000001</v>
      </c>
      <c r="S80" s="14">
        <v>0.69499999999999995</v>
      </c>
      <c r="T80" s="43">
        <v>0</v>
      </c>
      <c r="U80" s="43">
        <v>0</v>
      </c>
      <c r="V80" s="42">
        <v>2.5919999999999996</v>
      </c>
    </row>
    <row r="81" spans="1:22" x14ac:dyDescent="0.25">
      <c r="A81" t="s">
        <v>216</v>
      </c>
      <c r="B81" s="4">
        <v>5410013128236</v>
      </c>
      <c r="C81" s="4">
        <v>5410013128229</v>
      </c>
      <c r="D81" t="s">
        <v>98</v>
      </c>
      <c r="E81" t="s">
        <v>119</v>
      </c>
      <c r="F81">
        <v>24</v>
      </c>
      <c r="G81" s="42">
        <v>10.363</v>
      </c>
      <c r="H81" s="42">
        <v>1.06</v>
      </c>
      <c r="I81" s="42">
        <v>0.23799999999999999</v>
      </c>
      <c r="J81" s="42">
        <v>0</v>
      </c>
      <c r="K81" s="42">
        <v>0</v>
      </c>
      <c r="M81" t="s">
        <v>300</v>
      </c>
      <c r="N81" s="46">
        <v>44287</v>
      </c>
      <c r="O81" s="36" t="s">
        <v>140</v>
      </c>
      <c r="P81" s="36" t="s">
        <v>140</v>
      </c>
      <c r="Q81" s="14">
        <v>10.363</v>
      </c>
      <c r="R81" s="14">
        <v>1.06</v>
      </c>
      <c r="S81" s="14">
        <v>3.7999999999999999E-2</v>
      </c>
      <c r="T81" s="43">
        <v>0</v>
      </c>
      <c r="U81" s="43">
        <v>0</v>
      </c>
      <c r="V81" s="42">
        <v>0.38400000000000001</v>
      </c>
    </row>
    <row r="82" spans="1:22" x14ac:dyDescent="0.25">
      <c r="A82" t="s">
        <v>217</v>
      </c>
      <c r="B82" s="4">
        <v>5410013138501</v>
      </c>
      <c r="C82" s="4">
        <v>5410013138501</v>
      </c>
      <c r="D82" t="s">
        <v>99</v>
      </c>
      <c r="E82" t="s">
        <v>118</v>
      </c>
      <c r="F82">
        <v>144</v>
      </c>
      <c r="G82" s="42">
        <v>191.16300000000001</v>
      </c>
      <c r="H82" s="42">
        <v>14.569500000000001</v>
      </c>
      <c r="I82" s="42">
        <v>0.33300000000000002</v>
      </c>
      <c r="J82" s="42">
        <v>9</v>
      </c>
      <c r="K82" s="42">
        <v>2.88</v>
      </c>
      <c r="M82" t="s">
        <v>301</v>
      </c>
      <c r="N82" s="46">
        <v>44287</v>
      </c>
      <c r="O82" s="36" t="s">
        <v>140</v>
      </c>
      <c r="P82" s="36" t="s">
        <v>140</v>
      </c>
      <c r="Q82" s="14">
        <v>188.28300000000002</v>
      </c>
      <c r="R82" s="14">
        <v>14.569500000000001</v>
      </c>
      <c r="S82" s="14">
        <v>0.251</v>
      </c>
      <c r="T82" s="43">
        <v>0</v>
      </c>
      <c r="U82" s="43">
        <v>0</v>
      </c>
      <c r="V82" s="42">
        <v>2.5919999999999996</v>
      </c>
    </row>
    <row r="83" spans="1:22" x14ac:dyDescent="0.25">
      <c r="A83" t="s">
        <v>218</v>
      </c>
      <c r="B83" s="4">
        <v>5410013157496</v>
      </c>
      <c r="C83" s="4">
        <v>5410013157496</v>
      </c>
      <c r="D83" t="s">
        <v>100</v>
      </c>
      <c r="E83" t="s">
        <v>119</v>
      </c>
      <c r="F83">
        <v>648</v>
      </c>
      <c r="G83" s="42">
        <v>372.79</v>
      </c>
      <c r="H83" s="42">
        <v>28.609000000000002</v>
      </c>
      <c r="I83" s="42">
        <v>11.016</v>
      </c>
      <c r="J83" s="42">
        <v>0</v>
      </c>
      <c r="K83" s="42">
        <v>0</v>
      </c>
      <c r="M83" t="s">
        <v>302</v>
      </c>
      <c r="N83" s="46">
        <v>44287</v>
      </c>
      <c r="O83" s="36" t="s">
        <v>140</v>
      </c>
      <c r="P83" s="36" t="s">
        <v>140</v>
      </c>
      <c r="Q83" s="14">
        <v>372.79</v>
      </c>
      <c r="R83" s="14">
        <v>28.609000000000002</v>
      </c>
      <c r="S83" s="14">
        <v>1.4669999999999999</v>
      </c>
      <c r="T83" s="43">
        <v>0</v>
      </c>
      <c r="U83" s="43">
        <v>0</v>
      </c>
      <c r="V83" s="42">
        <v>10.368</v>
      </c>
    </row>
    <row r="84" spans="1:22" x14ac:dyDescent="0.25">
      <c r="A84" t="s">
        <v>219</v>
      </c>
      <c r="B84" s="4">
        <v>5410013188629</v>
      </c>
      <c r="C84" s="4">
        <v>5410013188629</v>
      </c>
      <c r="D84" t="s">
        <v>101</v>
      </c>
      <c r="E84" t="s">
        <v>119</v>
      </c>
      <c r="F84">
        <v>648</v>
      </c>
      <c r="G84" s="42">
        <v>410.41699999999997</v>
      </c>
      <c r="H84" s="42">
        <v>28.609000000000002</v>
      </c>
      <c r="I84" s="42">
        <v>11.016</v>
      </c>
      <c r="J84" s="42">
        <v>0</v>
      </c>
      <c r="K84" s="42">
        <v>0</v>
      </c>
      <c r="M84" t="s">
        <v>303</v>
      </c>
      <c r="N84" s="46">
        <v>44287</v>
      </c>
      <c r="O84" s="36" t="s">
        <v>140</v>
      </c>
      <c r="P84" s="36" t="s">
        <v>140</v>
      </c>
      <c r="Q84" s="14">
        <v>410.41699999999997</v>
      </c>
      <c r="R84" s="14">
        <v>28.609000000000002</v>
      </c>
      <c r="S84" s="14">
        <v>1.4669999999999999</v>
      </c>
      <c r="T84" s="43">
        <v>0</v>
      </c>
      <c r="U84" s="43">
        <v>0</v>
      </c>
      <c r="V84" s="42">
        <v>10.368</v>
      </c>
    </row>
    <row r="85" spans="1:22" x14ac:dyDescent="0.25">
      <c r="A85" t="s">
        <v>220</v>
      </c>
      <c r="B85" s="4">
        <v>5410013128250</v>
      </c>
      <c r="C85" s="4">
        <v>5410013128250</v>
      </c>
      <c r="D85" t="s">
        <v>102</v>
      </c>
      <c r="E85" t="s">
        <v>119</v>
      </c>
      <c r="F85">
        <v>648</v>
      </c>
      <c r="G85" s="42">
        <v>279.78899999999999</v>
      </c>
      <c r="H85" s="42">
        <v>28.609000000000002</v>
      </c>
      <c r="I85" s="42">
        <v>6.5200000000000005</v>
      </c>
      <c r="J85" s="42">
        <v>0</v>
      </c>
      <c r="K85" s="42">
        <v>0</v>
      </c>
      <c r="M85" t="s">
        <v>304</v>
      </c>
      <c r="N85" s="46">
        <v>44287</v>
      </c>
      <c r="O85" s="36" t="s">
        <v>140</v>
      </c>
      <c r="P85" s="36" t="s">
        <v>140</v>
      </c>
      <c r="Q85" s="14">
        <v>279.78899999999999</v>
      </c>
      <c r="R85" s="14">
        <v>28.609000000000002</v>
      </c>
      <c r="S85" s="14">
        <v>1.2569999999999999</v>
      </c>
      <c r="T85" s="43">
        <v>0</v>
      </c>
      <c r="U85" s="43">
        <v>0</v>
      </c>
      <c r="V85" s="42">
        <v>10.368</v>
      </c>
    </row>
    <row r="86" spans="1:22" x14ac:dyDescent="0.25">
      <c r="A86" t="s">
        <v>221</v>
      </c>
      <c r="B86" s="4">
        <v>5410013116639</v>
      </c>
      <c r="C86" s="4">
        <v>5410013116639</v>
      </c>
      <c r="D86" t="s">
        <v>103</v>
      </c>
      <c r="E86" t="s">
        <v>119</v>
      </c>
      <c r="F86">
        <v>648</v>
      </c>
      <c r="G86" s="42">
        <v>315.61900000000003</v>
      </c>
      <c r="H86" s="42">
        <v>28.609000000000002</v>
      </c>
      <c r="I86" s="42">
        <v>9.7249999999999996</v>
      </c>
      <c r="J86" s="42">
        <v>0</v>
      </c>
      <c r="K86" s="42">
        <v>0</v>
      </c>
      <c r="M86" t="s">
        <v>305</v>
      </c>
      <c r="N86" s="46">
        <v>44287</v>
      </c>
      <c r="O86" s="36" t="s">
        <v>140</v>
      </c>
      <c r="P86" s="36" t="s">
        <v>140</v>
      </c>
      <c r="Q86" s="14">
        <v>315.61900000000003</v>
      </c>
      <c r="R86" s="14">
        <v>28.609000000000002</v>
      </c>
      <c r="S86" s="14">
        <v>1.6869999999999998</v>
      </c>
      <c r="T86" s="43">
        <v>0</v>
      </c>
      <c r="U86" s="43">
        <v>0</v>
      </c>
      <c r="V86" s="42">
        <v>10.368</v>
      </c>
    </row>
    <row r="87" spans="1:22" x14ac:dyDescent="0.25">
      <c r="A87" t="s">
        <v>222</v>
      </c>
      <c r="B87" s="4">
        <v>54087132</v>
      </c>
      <c r="C87" s="4">
        <v>5410013302018</v>
      </c>
      <c r="D87" t="s">
        <v>104</v>
      </c>
      <c r="E87" t="s">
        <v>117</v>
      </c>
      <c r="F87">
        <v>24</v>
      </c>
      <c r="G87" s="42">
        <v>8.0280000000000005</v>
      </c>
      <c r="H87" s="42">
        <v>0.53</v>
      </c>
      <c r="I87" s="42">
        <v>1.0999999999999999E-2</v>
      </c>
      <c r="J87" s="42">
        <v>0</v>
      </c>
      <c r="K87" s="42">
        <v>0</v>
      </c>
      <c r="M87" t="s">
        <v>222</v>
      </c>
      <c r="N87" s="46">
        <v>44287</v>
      </c>
      <c r="O87" s="4">
        <v>54087132</v>
      </c>
      <c r="P87" s="4">
        <v>5410013302018</v>
      </c>
      <c r="Q87" s="14">
        <v>8.0280000000000005</v>
      </c>
      <c r="R87" s="14">
        <v>0.53</v>
      </c>
      <c r="S87" s="14">
        <v>2.1999999999999999E-2</v>
      </c>
      <c r="T87" s="43">
        <v>0</v>
      </c>
      <c r="U87" s="43">
        <v>0</v>
      </c>
      <c r="V87" s="42">
        <v>0</v>
      </c>
    </row>
    <row r="88" spans="1:22" x14ac:dyDescent="0.25">
      <c r="A88" t="s">
        <v>223</v>
      </c>
      <c r="B88" s="4">
        <v>5410013326502</v>
      </c>
      <c r="C88" s="4">
        <v>5410013326519</v>
      </c>
      <c r="D88" t="s">
        <v>105</v>
      </c>
      <c r="E88" t="s">
        <v>117</v>
      </c>
      <c r="F88">
        <v>12</v>
      </c>
      <c r="G88" s="42">
        <v>12.064</v>
      </c>
      <c r="H88" s="42">
        <v>0.79500000000000004</v>
      </c>
      <c r="I88" s="42">
        <v>0.41399999999999998</v>
      </c>
      <c r="J88" s="42">
        <v>0</v>
      </c>
      <c r="K88" s="42">
        <v>0</v>
      </c>
      <c r="M88" t="s">
        <v>223</v>
      </c>
      <c r="N88" s="46">
        <v>44287</v>
      </c>
      <c r="O88" s="4">
        <v>5410013326502</v>
      </c>
      <c r="P88" s="4">
        <v>5410013326519</v>
      </c>
      <c r="Q88" s="14">
        <v>12.064</v>
      </c>
      <c r="R88" s="14">
        <v>0.79500000000000004</v>
      </c>
      <c r="S88" s="14">
        <v>0.41699999999999998</v>
      </c>
      <c r="T88" s="43">
        <v>0</v>
      </c>
      <c r="U88" s="43">
        <v>0</v>
      </c>
      <c r="V88" s="42">
        <v>0</v>
      </c>
    </row>
    <row r="89" spans="1:22" x14ac:dyDescent="0.25">
      <c r="A89" t="s">
        <v>224</v>
      </c>
      <c r="B89" s="4">
        <v>5410013306009</v>
      </c>
      <c r="C89" s="4">
        <v>5410013306108</v>
      </c>
      <c r="D89" t="s">
        <v>106</v>
      </c>
      <c r="E89" t="s">
        <v>116</v>
      </c>
      <c r="F89">
        <v>6</v>
      </c>
      <c r="G89" s="42">
        <v>4.4139999999999997</v>
      </c>
      <c r="H89" s="42">
        <v>0.53</v>
      </c>
      <c r="I89" s="42">
        <v>8.9999999999999993E-3</v>
      </c>
      <c r="J89" s="42">
        <v>0</v>
      </c>
      <c r="K89" s="42">
        <v>0</v>
      </c>
      <c r="M89" t="s">
        <v>224</v>
      </c>
      <c r="N89" s="46">
        <v>44287</v>
      </c>
      <c r="O89" s="4">
        <v>5410013306009</v>
      </c>
      <c r="P89" s="4">
        <v>5410013306108</v>
      </c>
      <c r="Q89" s="14">
        <v>4.4139999999999997</v>
      </c>
      <c r="R89" s="14">
        <v>0.53</v>
      </c>
      <c r="S89" s="14">
        <v>1.0999999999999999E-2</v>
      </c>
      <c r="T89" s="43">
        <v>0</v>
      </c>
      <c r="U89" s="43">
        <v>0</v>
      </c>
      <c r="V89" s="42">
        <v>0</v>
      </c>
    </row>
    <row r="90" spans="1:22" x14ac:dyDescent="0.25">
      <c r="A90" t="s">
        <v>225</v>
      </c>
      <c r="B90" s="4">
        <v>5410013340508</v>
      </c>
      <c r="C90" s="4">
        <v>5410013340515</v>
      </c>
      <c r="D90" t="s">
        <v>107</v>
      </c>
      <c r="E90" t="s">
        <v>116</v>
      </c>
      <c r="F90">
        <v>6</v>
      </c>
      <c r="G90" s="42">
        <v>4.4139999999999997</v>
      </c>
      <c r="H90" s="42">
        <v>0.53</v>
      </c>
      <c r="I90" s="42">
        <v>8.9999999999999993E-3</v>
      </c>
      <c r="J90" s="42">
        <v>0</v>
      </c>
      <c r="K90" s="42">
        <v>0</v>
      </c>
      <c r="M90" t="s">
        <v>225</v>
      </c>
      <c r="N90" s="46">
        <v>44287</v>
      </c>
      <c r="O90" s="4">
        <v>5410013340508</v>
      </c>
      <c r="P90" s="4">
        <v>5410013340515</v>
      </c>
      <c r="Q90" s="14">
        <v>4.4139999999999997</v>
      </c>
      <c r="R90" s="14">
        <v>0.53</v>
      </c>
      <c r="S90" s="14">
        <v>1.0999999999999999E-2</v>
      </c>
      <c r="T90" s="43">
        <v>0</v>
      </c>
      <c r="U90" s="43">
        <v>0</v>
      </c>
      <c r="V90" s="42">
        <v>0</v>
      </c>
    </row>
    <row r="91" spans="1:22" x14ac:dyDescent="0.25">
      <c r="A91" t="s">
        <v>226</v>
      </c>
      <c r="B91" s="4">
        <v>5410013342007</v>
      </c>
      <c r="C91" s="4">
        <v>5410013342014</v>
      </c>
      <c r="D91" t="s">
        <v>108</v>
      </c>
      <c r="E91" t="s">
        <v>117</v>
      </c>
      <c r="F91">
        <v>12</v>
      </c>
      <c r="G91" s="42">
        <v>12.064</v>
      </c>
      <c r="H91" s="42">
        <v>0.79500000000000004</v>
      </c>
      <c r="I91" s="42">
        <v>0.41399999999999998</v>
      </c>
      <c r="J91" s="42">
        <v>0</v>
      </c>
      <c r="K91" s="42">
        <v>0</v>
      </c>
      <c r="M91" t="s">
        <v>226</v>
      </c>
      <c r="N91" s="46">
        <v>44287</v>
      </c>
      <c r="O91" s="4">
        <v>5410013342007</v>
      </c>
      <c r="P91" s="4">
        <v>5410013342014</v>
      </c>
      <c r="Q91" s="14">
        <v>12.064</v>
      </c>
      <c r="R91" s="14">
        <v>0.79500000000000004</v>
      </c>
      <c r="S91" s="14">
        <v>0.41699999999999998</v>
      </c>
      <c r="T91" s="43">
        <v>0</v>
      </c>
      <c r="U91" s="43">
        <v>0</v>
      </c>
      <c r="V91" s="42">
        <v>0</v>
      </c>
    </row>
    <row r="92" spans="1:22" x14ac:dyDescent="0.25">
      <c r="A92" t="s">
        <v>227</v>
      </c>
      <c r="B92" s="4">
        <v>54087187</v>
      </c>
      <c r="C92" s="4">
        <v>5410013343011</v>
      </c>
      <c r="D92" t="s">
        <v>109</v>
      </c>
      <c r="E92" t="s">
        <v>117</v>
      </c>
      <c r="F92">
        <v>24</v>
      </c>
      <c r="G92" s="42">
        <v>8.0280000000000005</v>
      </c>
      <c r="H92" s="42">
        <v>0.53</v>
      </c>
      <c r="I92" s="42">
        <v>1.0999999999999999E-2</v>
      </c>
      <c r="J92" s="42">
        <v>0</v>
      </c>
      <c r="K92" s="42">
        <v>0</v>
      </c>
      <c r="M92" t="s">
        <v>227</v>
      </c>
      <c r="N92" s="46">
        <v>44287</v>
      </c>
      <c r="O92" s="4">
        <v>54087187</v>
      </c>
      <c r="P92" s="4">
        <v>5410013343011</v>
      </c>
      <c r="Q92" s="14">
        <v>8.0280000000000005</v>
      </c>
      <c r="R92" s="14">
        <v>0.53</v>
      </c>
      <c r="S92" s="14">
        <v>2.1999999999999999E-2</v>
      </c>
      <c r="T92" s="43">
        <v>0</v>
      </c>
      <c r="U92" s="43">
        <v>0</v>
      </c>
      <c r="V92" s="42">
        <v>0</v>
      </c>
    </row>
    <row r="93" spans="1:22" ht="12" customHeight="1" x14ac:dyDescent="0.25">
      <c r="A93" t="s">
        <v>228</v>
      </c>
      <c r="B93" s="4">
        <v>5410013307006</v>
      </c>
      <c r="C93" s="4">
        <v>5410013307235</v>
      </c>
      <c r="D93" t="s">
        <v>110</v>
      </c>
      <c r="E93" t="s">
        <v>117</v>
      </c>
      <c r="F93">
        <v>18</v>
      </c>
      <c r="G93" s="42">
        <v>11.743</v>
      </c>
      <c r="H93" s="42">
        <v>0.79500000000000004</v>
      </c>
      <c r="I93" s="42">
        <v>1.6E-2</v>
      </c>
      <c r="J93" s="42">
        <v>0</v>
      </c>
      <c r="K93" s="42">
        <v>0</v>
      </c>
      <c r="M93" t="s">
        <v>228</v>
      </c>
      <c r="N93" s="46">
        <v>44287</v>
      </c>
      <c r="O93" s="4">
        <v>5410013307006</v>
      </c>
      <c r="P93" s="4">
        <v>5410013307235</v>
      </c>
      <c r="Q93" s="14">
        <v>11.743</v>
      </c>
      <c r="R93" s="14">
        <v>0.79500000000000004</v>
      </c>
      <c r="S93" s="14">
        <v>2.5000000000000001E-2</v>
      </c>
      <c r="T93" s="43">
        <v>0</v>
      </c>
      <c r="U93" s="43">
        <v>0</v>
      </c>
      <c r="V93" s="42">
        <v>0</v>
      </c>
    </row>
    <row r="94" spans="1:22" ht="12" customHeight="1" x14ac:dyDescent="0.25">
      <c r="A94" t="s">
        <v>229</v>
      </c>
      <c r="B94" s="4">
        <v>5410013341000</v>
      </c>
      <c r="C94" s="4">
        <v>5410013307266</v>
      </c>
      <c r="D94" t="s">
        <v>112</v>
      </c>
      <c r="E94" t="s">
        <v>117</v>
      </c>
      <c r="F94">
        <v>18</v>
      </c>
      <c r="G94" s="42">
        <v>11.743</v>
      </c>
      <c r="H94" s="42">
        <v>0.79500000000000004</v>
      </c>
      <c r="I94" s="42">
        <v>1.6E-2</v>
      </c>
      <c r="J94" s="42">
        <v>0</v>
      </c>
      <c r="K94" s="42">
        <v>0</v>
      </c>
      <c r="M94" t="s">
        <v>229</v>
      </c>
      <c r="N94" s="46">
        <v>44287</v>
      </c>
      <c r="O94" s="4">
        <v>5410013341000</v>
      </c>
      <c r="P94" s="4">
        <v>5410013307266</v>
      </c>
      <c r="Q94" s="14">
        <v>11.743</v>
      </c>
      <c r="R94" s="14">
        <v>0.79500000000000004</v>
      </c>
      <c r="S94" s="14">
        <v>2.5000000000000001E-2</v>
      </c>
      <c r="T94" s="43">
        <v>0</v>
      </c>
      <c r="U94" s="43">
        <v>0</v>
      </c>
      <c r="V94" s="42">
        <v>0</v>
      </c>
    </row>
    <row r="95" spans="1:22" ht="12" customHeight="1" x14ac:dyDescent="0.25">
      <c r="A95" t="s">
        <v>230</v>
      </c>
      <c r="B95" s="4">
        <v>5410013380504</v>
      </c>
      <c r="C95" s="4">
        <v>5410013380511</v>
      </c>
      <c r="D95" t="s">
        <v>113</v>
      </c>
      <c r="E95" t="s">
        <v>117</v>
      </c>
      <c r="F95">
        <v>6</v>
      </c>
      <c r="G95" s="42">
        <v>6.032</v>
      </c>
      <c r="H95" s="42">
        <v>0.39700000000000002</v>
      </c>
      <c r="I95" s="42">
        <v>1.2E-2</v>
      </c>
      <c r="J95" s="42">
        <v>0</v>
      </c>
      <c r="K95" s="42">
        <v>0</v>
      </c>
      <c r="M95" t="s">
        <v>230</v>
      </c>
      <c r="N95" s="46">
        <v>44287</v>
      </c>
      <c r="O95" s="4">
        <v>5410013380504</v>
      </c>
      <c r="P95" s="4">
        <v>5410013380511</v>
      </c>
      <c r="Q95" s="14">
        <v>6.032</v>
      </c>
      <c r="R95" s="14">
        <v>0.39700000000000002</v>
      </c>
      <c r="S95" s="14">
        <v>1.2E-2</v>
      </c>
      <c r="T95" s="43">
        <v>0</v>
      </c>
      <c r="U95" s="43">
        <v>0</v>
      </c>
      <c r="V95" s="42">
        <v>0</v>
      </c>
    </row>
    <row r="96" spans="1:22" ht="12" customHeight="1" x14ac:dyDescent="0.25">
      <c r="A96" t="s">
        <v>231</v>
      </c>
      <c r="B96" s="4">
        <v>5410013379508</v>
      </c>
      <c r="C96" s="4">
        <v>5410013379515</v>
      </c>
      <c r="D96" t="s">
        <v>114</v>
      </c>
      <c r="E96" t="s">
        <v>117</v>
      </c>
      <c r="F96">
        <v>6</v>
      </c>
      <c r="G96" s="42">
        <v>6.032</v>
      </c>
      <c r="H96" s="42">
        <v>0.39700000000000002</v>
      </c>
      <c r="I96" s="42">
        <v>1.2E-2</v>
      </c>
      <c r="J96" s="42">
        <v>0</v>
      </c>
      <c r="K96" s="42">
        <v>0</v>
      </c>
      <c r="M96" t="s">
        <v>231</v>
      </c>
      <c r="N96" s="46">
        <v>44287</v>
      </c>
      <c r="O96" s="4">
        <v>5410013379508</v>
      </c>
      <c r="P96" s="4">
        <v>5410013379515</v>
      </c>
      <c r="Q96" s="14">
        <v>6.032</v>
      </c>
      <c r="R96" s="14">
        <v>0.39700000000000002</v>
      </c>
      <c r="S96" s="14">
        <v>1.2E-2</v>
      </c>
      <c r="T96" s="43">
        <v>0</v>
      </c>
      <c r="U96" s="43">
        <v>0</v>
      </c>
      <c r="V96" s="42">
        <v>0</v>
      </c>
    </row>
  </sheetData>
  <autoFilter ref="A4:V96" xr:uid="{91E6D85A-377E-451F-A0AD-BD25701FDC7D}"/>
  <pageMargins left="0.7" right="0.7" top="0.75" bottom="0.75" header="0.3" footer="0.3"/>
  <pageSetup paperSize="9" orientation="portrait" verticalDpi="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C41527E9DE44B817F5F9F346569DF" ma:contentTypeVersion="12" ma:contentTypeDescription="Een nieuw document maken." ma:contentTypeScope="" ma:versionID="fb3cc1af3c1b5c18d3608797cfc141a0">
  <xsd:schema xmlns:xsd="http://www.w3.org/2001/XMLSchema" xmlns:xs="http://www.w3.org/2001/XMLSchema" xmlns:p="http://schemas.microsoft.com/office/2006/metadata/properties" xmlns:ns2="d0a57be2-f3c5-466e-9092-9eddce154e99" xmlns:ns3="e7025d9b-b232-4743-b675-952aae2d00d1" targetNamespace="http://schemas.microsoft.com/office/2006/metadata/properties" ma:root="true" ma:fieldsID="392a6c3770b8c1eba907659eb596621f" ns2:_="" ns3:_="">
    <xsd:import namespace="d0a57be2-f3c5-466e-9092-9eddce154e99"/>
    <xsd:import namespace="e7025d9b-b232-4743-b675-952aae2d0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57be2-f3c5-466e-9092-9eddce154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25d9b-b232-4743-b675-952aae2d0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3F51C3-39BD-4C25-96AD-7BEF2F469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87940E-869A-4237-912F-79CD6C17D113}">
  <ds:schemaRefs>
    <ds:schemaRef ds:uri="http://schemas.microsoft.com/office/2006/metadata/properties"/>
    <ds:schemaRef ds:uri="http://purl.org/dc/terms/"/>
    <ds:schemaRef ds:uri="737acb59-53d8-43d3-9484-756a431f27ec"/>
    <ds:schemaRef ds:uri="http://schemas.microsoft.com/office/2006/documentManagement/types"/>
    <ds:schemaRef ds:uri="4dd00711-d5b8-4ad2-9838-a60d528ce7df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BE1A62-1F49-471E-8007-2F3E7AB46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ABBV per SKU 2021</vt:lpstr>
      <vt:lpstr>Producentenfee</vt:lpstr>
      <vt:lpstr>Pricing 2021</vt:lpstr>
      <vt:lpstr>Nieuwe EAN codes 2021 </vt:lpstr>
      <vt:lpstr>Pricing 2021 AG code</vt:lpstr>
      <vt:lpstr>'Nieuwe EAN codes 2021 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Dumoulin</dc:creator>
  <cp:keywords/>
  <dc:description/>
  <cp:lastModifiedBy>Annemarie Rasing</cp:lastModifiedBy>
  <cp:revision/>
  <dcterms:created xsi:type="dcterms:W3CDTF">2021-01-25T10:18:40Z</dcterms:created>
  <dcterms:modified xsi:type="dcterms:W3CDTF">2021-03-12T07:30:04Z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0x010100D15C41527E9DE44B817F5F9F346569DF</vt:lpwstr>
  </property>
</Properties>
</file>